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dams2\Documents\Non-Work\California Fire\"/>
    </mc:Choice>
  </mc:AlternateContent>
  <bookViews>
    <workbookView xWindow="0" yWindow="0" windowWidth="28800" windowHeight="14250" activeTab="2"/>
  </bookViews>
  <sheets>
    <sheet name="Data" sheetId="1" r:id="rId1"/>
    <sheet name="FERS Refund vs Pension" sheetId="2" r:id="rId2"/>
    <sheet name="Crossover Point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8" i="1"/>
  <c r="D2" i="1"/>
  <c r="C4" i="1"/>
  <c r="G33" i="1"/>
  <c r="G34" i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I89" i="1" s="1"/>
  <c r="E39" i="1"/>
  <c r="D39" i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F39" i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7" i="1"/>
  <c r="I65" i="1" l="1"/>
  <c r="I57" i="1"/>
  <c r="I81" i="1"/>
  <c r="I49" i="1"/>
  <c r="I73" i="1"/>
  <c r="I41" i="1"/>
  <c r="I77" i="1"/>
  <c r="I61" i="1"/>
  <c r="I45" i="1"/>
  <c r="I85" i="1"/>
  <c r="I69" i="1"/>
  <c r="I53" i="1"/>
  <c r="I37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88" i="1"/>
  <c r="I84" i="1"/>
  <c r="I80" i="1"/>
  <c r="I76" i="1"/>
  <c r="I72" i="1"/>
  <c r="I68" i="1"/>
  <c r="I64" i="1"/>
  <c r="I60" i="1"/>
  <c r="I56" i="1"/>
  <c r="I52" i="1"/>
  <c r="I48" i="1"/>
  <c r="I44" i="1"/>
  <c r="I40" i="1"/>
  <c r="I36" i="1"/>
  <c r="I86" i="1"/>
  <c r="I82" i="1"/>
  <c r="I78" i="1"/>
  <c r="I74" i="1"/>
  <c r="I70" i="1"/>
  <c r="I66" i="1"/>
  <c r="I62" i="1"/>
  <c r="I58" i="1"/>
  <c r="I54" i="1"/>
  <c r="I50" i="1"/>
  <c r="I46" i="1"/>
  <c r="I42" i="1"/>
  <c r="I38" i="1"/>
  <c r="I34" i="1"/>
  <c r="E40" i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</calcChain>
</file>

<file path=xl/sharedStrings.xml><?xml version="1.0" encoding="utf-8"?>
<sst xmlns="http://schemas.openxmlformats.org/spreadsheetml/2006/main" count="11" uniqueCount="11">
  <si>
    <t>Principal</t>
  </si>
  <si>
    <t>ROI</t>
  </si>
  <si>
    <t>Year</t>
  </si>
  <si>
    <t>Age</t>
  </si>
  <si>
    <t>FERS Refund</t>
  </si>
  <si>
    <t>FERS Pension</t>
  </si>
  <si>
    <t>Pension</t>
  </si>
  <si>
    <t>FERS Pension + COLA</t>
  </si>
  <si>
    <t>COLA Amount (1%)</t>
  </si>
  <si>
    <t>FERS MRA @ 10</t>
  </si>
  <si>
    <t>FERS Refund 10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</si>
</sst>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44" fontId="0" fillId="0" borderId="0" xfId="1" applyFont="1"/>
    <xf numFmtId="44" fontId="0" fillId="3" borderId="0" xfId="1" applyFont="1" applyFill="1"/>
    <xf numFmtId="44" fontId="0" fillId="2" borderId="0" xfId="1" applyFont="1" applyFill="1"/>
    <xf numFmtId="44" fontId="0" fillId="4" borderId="0" xfId="1" applyFont="1" applyFill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FERS Contribution</a:t>
            </a:r>
            <a:r>
              <a:rPr lang="en-US" baseline="0"/>
              <a:t> Refund vs. Pension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Data!$C$6</c:f>
              <c:strCache>
                <c:ptCount val="1"/>
                <c:pt idx="0">
                  <c:v>FERS Refund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Data!$A$7:$A$89</c:f>
              <c:numCache>
                <c:formatCode>General</c:formatCode>
                <c:ptCount val="8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  <c:pt idx="55">
                  <c:v>86</c:v>
                </c:pt>
                <c:pt idx="56">
                  <c:v>87</c:v>
                </c:pt>
                <c:pt idx="57">
                  <c:v>88</c:v>
                </c:pt>
                <c:pt idx="58">
                  <c:v>89</c:v>
                </c:pt>
                <c:pt idx="59">
                  <c:v>90</c:v>
                </c:pt>
                <c:pt idx="60">
                  <c:v>91</c:v>
                </c:pt>
                <c:pt idx="61">
                  <c:v>92</c:v>
                </c:pt>
                <c:pt idx="62">
                  <c:v>93</c:v>
                </c:pt>
                <c:pt idx="63">
                  <c:v>94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98</c:v>
                </c:pt>
                <c:pt idx="68">
                  <c:v>99</c:v>
                </c:pt>
                <c:pt idx="69">
                  <c:v>100</c:v>
                </c:pt>
                <c:pt idx="70">
                  <c:v>101</c:v>
                </c:pt>
                <c:pt idx="71">
                  <c:v>102</c:v>
                </c:pt>
                <c:pt idx="72">
                  <c:v>103</c:v>
                </c:pt>
                <c:pt idx="73">
                  <c:v>104</c:v>
                </c:pt>
                <c:pt idx="74">
                  <c:v>105</c:v>
                </c:pt>
                <c:pt idx="75">
                  <c:v>106</c:v>
                </c:pt>
                <c:pt idx="76">
                  <c:v>107</c:v>
                </c:pt>
                <c:pt idx="77">
                  <c:v>108</c:v>
                </c:pt>
                <c:pt idx="78">
                  <c:v>109</c:v>
                </c:pt>
                <c:pt idx="79">
                  <c:v>110</c:v>
                </c:pt>
                <c:pt idx="80">
                  <c:v>111</c:v>
                </c:pt>
                <c:pt idx="81">
                  <c:v>112</c:v>
                </c:pt>
                <c:pt idx="82">
                  <c:v>113</c:v>
                </c:pt>
              </c:numCache>
            </c:numRef>
          </c:cat>
          <c:val>
            <c:numRef>
              <c:f>Data!$C$7:$C$89</c:f>
              <c:numCache>
                <c:formatCode>_("$"* #,##0.00_);_("$"* \(#,##0.00\);_("$"* "-"??_);_(@_)</c:formatCode>
                <c:ptCount val="83"/>
                <c:pt idx="0">
                  <c:v>5709.5</c:v>
                </c:pt>
                <c:pt idx="1">
                  <c:v>6166.26</c:v>
                </c:pt>
                <c:pt idx="2">
                  <c:v>6659.5608000000011</c:v>
                </c:pt>
                <c:pt idx="3">
                  <c:v>7192.3256640000018</c:v>
                </c:pt>
                <c:pt idx="4">
                  <c:v>7767.7117171200025</c:v>
                </c:pt>
                <c:pt idx="5">
                  <c:v>8389.1286544896029</c:v>
                </c:pt>
                <c:pt idx="6">
                  <c:v>9060.2589468487713</c:v>
                </c:pt>
                <c:pt idx="7">
                  <c:v>9785.0796625966741</c:v>
                </c:pt>
                <c:pt idx="8">
                  <c:v>10567.886035604408</c:v>
                </c:pt>
                <c:pt idx="9">
                  <c:v>11413.316918452761</c:v>
                </c:pt>
                <c:pt idx="10">
                  <c:v>12326.382271928984</c:v>
                </c:pt>
                <c:pt idx="11">
                  <c:v>13312.492853683303</c:v>
                </c:pt>
                <c:pt idx="12">
                  <c:v>14377.492281977968</c:v>
                </c:pt>
                <c:pt idx="13">
                  <c:v>15527.691664536205</c:v>
                </c:pt>
                <c:pt idx="14">
                  <c:v>16769.906997699101</c:v>
                </c:pt>
                <c:pt idx="15">
                  <c:v>18111.499557515031</c:v>
                </c:pt>
                <c:pt idx="16">
                  <c:v>19560.419522116234</c:v>
                </c:pt>
                <c:pt idx="17">
                  <c:v>21125.253083885535</c:v>
                </c:pt>
                <c:pt idx="18">
                  <c:v>22815.273330596377</c:v>
                </c:pt>
                <c:pt idx="19">
                  <c:v>24640.495197044089</c:v>
                </c:pt>
                <c:pt idx="20">
                  <c:v>26611.734812807619</c:v>
                </c:pt>
                <c:pt idx="21">
                  <c:v>28740.673597832232</c:v>
                </c:pt>
                <c:pt idx="22">
                  <c:v>31039.927485658813</c:v>
                </c:pt>
                <c:pt idx="23">
                  <c:v>33523.12168451152</c:v>
                </c:pt>
                <c:pt idx="24">
                  <c:v>36204.971419272442</c:v>
                </c:pt>
                <c:pt idx="25">
                  <c:v>39101.369132814238</c:v>
                </c:pt>
                <c:pt idx="26">
                  <c:v>42229.478663439382</c:v>
                </c:pt>
                <c:pt idx="27">
                  <c:v>45607.836956514533</c:v>
                </c:pt>
                <c:pt idx="28">
                  <c:v>49256.463913035695</c:v>
                </c:pt>
                <c:pt idx="29">
                  <c:v>53196.981026078553</c:v>
                </c:pt>
                <c:pt idx="30">
                  <c:v>57452.739508164843</c:v>
                </c:pt>
                <c:pt idx="31">
                  <c:v>62048.958668818035</c:v>
                </c:pt>
                <c:pt idx="32">
                  <c:v>67012.875362323481</c:v>
                </c:pt>
                <c:pt idx="33">
                  <c:v>72373.905391309367</c:v>
                </c:pt>
                <c:pt idx="34">
                  <c:v>78163.817822614117</c:v>
                </c:pt>
                <c:pt idx="35">
                  <c:v>84416.923248423249</c:v>
                </c:pt>
                <c:pt idx="36">
                  <c:v>91170.277108297116</c:v>
                </c:pt>
                <c:pt idx="37">
                  <c:v>98463.899276960889</c:v>
                </c:pt>
                <c:pt idx="38">
                  <c:v>106341.01121911776</c:v>
                </c:pt>
                <c:pt idx="39">
                  <c:v>114848.29211664719</c:v>
                </c:pt>
                <c:pt idx="40">
                  <c:v>124036.15548597898</c:v>
                </c:pt>
                <c:pt idx="41">
                  <c:v>133959.0479248573</c:v>
                </c:pt>
                <c:pt idx="42">
                  <c:v>144675.77175884589</c:v>
                </c:pt>
                <c:pt idx="43">
                  <c:v>156249.83349955358</c:v>
                </c:pt>
                <c:pt idx="44">
                  <c:v>168749.82017951788</c:v>
                </c:pt>
                <c:pt idx="45">
                  <c:v>182249.80579387932</c:v>
                </c:pt>
                <c:pt idx="46">
                  <c:v>196829.79025738969</c:v>
                </c:pt>
                <c:pt idx="47">
                  <c:v>212576.17347798086</c:v>
                </c:pt>
                <c:pt idx="48">
                  <c:v>229582.26735621935</c:v>
                </c:pt>
                <c:pt idx="49">
                  <c:v>247948.8487447169</c:v>
                </c:pt>
                <c:pt idx="50">
                  <c:v>267784.75664429425</c:v>
                </c:pt>
                <c:pt idx="51">
                  <c:v>289207.53717583779</c:v>
                </c:pt>
                <c:pt idx="52">
                  <c:v>312344.14014990482</c:v>
                </c:pt>
                <c:pt idx="53">
                  <c:v>337331.67136189726</c:v>
                </c:pt>
                <c:pt idx="54">
                  <c:v>364318.20507084904</c:v>
                </c:pt>
                <c:pt idx="55">
                  <c:v>393463.66147651698</c:v>
                </c:pt>
                <c:pt idx="56">
                  <c:v>424940.75439463835</c:v>
                </c:pt>
                <c:pt idx="57">
                  <c:v>458936.01474620943</c:v>
                </c:pt>
                <c:pt idx="58">
                  <c:v>495650.8959259062</c:v>
                </c:pt>
                <c:pt idx="59">
                  <c:v>535302.96759997867</c:v>
                </c:pt>
                <c:pt idx="60">
                  <c:v>578127.20500797697</c:v>
                </c:pt>
                <c:pt idx="61">
                  <c:v>624377.38140861515</c:v>
                </c:pt>
                <c:pt idx="62">
                  <c:v>674327.57192130445</c:v>
                </c:pt>
                <c:pt idx="63">
                  <c:v>728273.77767500887</c:v>
                </c:pt>
                <c:pt idx="64">
                  <c:v>786535.67988900968</c:v>
                </c:pt>
                <c:pt idx="65">
                  <c:v>849458.53428013052</c:v>
                </c:pt>
                <c:pt idx="66">
                  <c:v>917415.21702254098</c:v>
                </c:pt>
                <c:pt idx="67">
                  <c:v>990808.43438434438</c:v>
                </c:pt>
                <c:pt idx="68">
                  <c:v>1070073.109135092</c:v>
                </c:pt>
                <c:pt idx="69">
                  <c:v>1155678.9578658994</c:v>
                </c:pt>
                <c:pt idx="70">
                  <c:v>1248133.2744951714</c:v>
                </c:pt>
                <c:pt idx="71">
                  <c:v>1347983.9364547853</c:v>
                </c:pt>
                <c:pt idx="72">
                  <c:v>1455822.6513711682</c:v>
                </c:pt>
                <c:pt idx="73">
                  <c:v>1572288.4634808619</c:v>
                </c:pt>
                <c:pt idx="74">
                  <c:v>1698071.540559331</c:v>
                </c:pt>
                <c:pt idx="75">
                  <c:v>1833917.2638040776</c:v>
                </c:pt>
                <c:pt idx="76">
                  <c:v>1980630.644908404</c:v>
                </c:pt>
                <c:pt idx="77">
                  <c:v>2139081.0965010766</c:v>
                </c:pt>
                <c:pt idx="78">
                  <c:v>2310207.5842211628</c:v>
                </c:pt>
                <c:pt idx="79">
                  <c:v>2495024.1909588561</c:v>
                </c:pt>
                <c:pt idx="80">
                  <c:v>2694626.1262355647</c:v>
                </c:pt>
                <c:pt idx="81">
                  <c:v>2910196.21633441</c:v>
                </c:pt>
                <c:pt idx="82">
                  <c:v>3143011.9136411631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E-4D4D-9DB8-3C2D51453FE6}"/>
            </c:ext>
          </c:extLst>
        </c:ser>
        <c:ser>
          <c:idx val="3"/>
          <c:order val="1"/>
          <c:tx>
            <c:strRef>
              <c:f>Data!$D$6</c:f>
              <c:strCache>
                <c:ptCount val="1"/>
                <c:pt idx="0">
                  <c:v>FERS Pension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Data!$A$7:$A$89</c:f>
              <c:numCache>
                <c:formatCode>General</c:formatCode>
                <c:ptCount val="8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  <c:pt idx="55">
                  <c:v>86</c:v>
                </c:pt>
                <c:pt idx="56">
                  <c:v>87</c:v>
                </c:pt>
                <c:pt idx="57">
                  <c:v>88</c:v>
                </c:pt>
                <c:pt idx="58">
                  <c:v>89</c:v>
                </c:pt>
                <c:pt idx="59">
                  <c:v>90</c:v>
                </c:pt>
                <c:pt idx="60">
                  <c:v>91</c:v>
                </c:pt>
                <c:pt idx="61">
                  <c:v>92</c:v>
                </c:pt>
                <c:pt idx="62">
                  <c:v>93</c:v>
                </c:pt>
                <c:pt idx="63">
                  <c:v>94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98</c:v>
                </c:pt>
                <c:pt idx="68">
                  <c:v>99</c:v>
                </c:pt>
                <c:pt idx="69">
                  <c:v>100</c:v>
                </c:pt>
                <c:pt idx="70">
                  <c:v>101</c:v>
                </c:pt>
                <c:pt idx="71">
                  <c:v>102</c:v>
                </c:pt>
                <c:pt idx="72">
                  <c:v>103</c:v>
                </c:pt>
                <c:pt idx="73">
                  <c:v>104</c:v>
                </c:pt>
                <c:pt idx="74">
                  <c:v>105</c:v>
                </c:pt>
                <c:pt idx="75">
                  <c:v>106</c:v>
                </c:pt>
                <c:pt idx="76">
                  <c:v>107</c:v>
                </c:pt>
                <c:pt idx="77">
                  <c:v>108</c:v>
                </c:pt>
                <c:pt idx="78">
                  <c:v>109</c:v>
                </c:pt>
                <c:pt idx="79">
                  <c:v>110</c:v>
                </c:pt>
                <c:pt idx="80">
                  <c:v>111</c:v>
                </c:pt>
                <c:pt idx="81">
                  <c:v>112</c:v>
                </c:pt>
                <c:pt idx="82">
                  <c:v>113</c:v>
                </c:pt>
              </c:numCache>
            </c:numRef>
          </c:cat>
          <c:val>
            <c:numRef>
              <c:f>Data!$D$7:$D$89</c:f>
              <c:numCache>
                <c:formatCode>_("$"* #,##0.00_);_("$"* \(#,##0.00\);_("$"* "-"??_);_(@_)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9000</c:v>
                </c:pt>
                <c:pt idx="32">
                  <c:v>18720</c:v>
                </c:pt>
                <c:pt idx="33">
                  <c:v>29217.600000000002</c:v>
                </c:pt>
                <c:pt idx="34">
                  <c:v>40555.008000000002</c:v>
                </c:pt>
                <c:pt idx="35">
                  <c:v>52799.408640000001</c:v>
                </c:pt>
                <c:pt idx="36">
                  <c:v>66023.361331200009</c:v>
                </c:pt>
                <c:pt idx="37">
                  <c:v>80305.230237696014</c:v>
                </c:pt>
                <c:pt idx="38">
                  <c:v>95729.648656711695</c:v>
                </c:pt>
                <c:pt idx="39">
                  <c:v>112388.02054924864</c:v>
                </c:pt>
                <c:pt idx="40">
                  <c:v>130379.06219318854</c:v>
                </c:pt>
                <c:pt idx="41">
                  <c:v>149809.38716864362</c:v>
                </c:pt>
                <c:pt idx="42">
                  <c:v>170794.13814213511</c:v>
                </c:pt>
                <c:pt idx="43">
                  <c:v>193457.66919350592</c:v>
                </c:pt>
                <c:pt idx="44">
                  <c:v>217934.28272898641</c:v>
                </c:pt>
                <c:pt idx="45">
                  <c:v>244369.02534730535</c:v>
                </c:pt>
                <c:pt idx="46">
                  <c:v>272918.54737508978</c:v>
                </c:pt>
                <c:pt idx="47">
                  <c:v>303752.03116509697</c:v>
                </c:pt>
                <c:pt idx="48">
                  <c:v>337052.19365830475</c:v>
                </c:pt>
                <c:pt idx="49">
                  <c:v>373016.36915096914</c:v>
                </c:pt>
                <c:pt idx="50">
                  <c:v>411857.67868304672</c:v>
                </c:pt>
                <c:pt idx="51">
                  <c:v>453806.29297769046</c:v>
                </c:pt>
                <c:pt idx="52">
                  <c:v>499110.79641590576</c:v>
                </c:pt>
                <c:pt idx="53">
                  <c:v>548039.6601291782</c:v>
                </c:pt>
                <c:pt idx="54">
                  <c:v>600882.83293951245</c:v>
                </c:pt>
                <c:pt idx="55">
                  <c:v>657953.45957467344</c:v>
                </c:pt>
                <c:pt idx="56">
                  <c:v>719589.73634064733</c:v>
                </c:pt>
                <c:pt idx="57">
                  <c:v>786156.91524789913</c:v>
                </c:pt>
                <c:pt idx="58">
                  <c:v>858049.46846773115</c:v>
                </c:pt>
                <c:pt idx="59">
                  <c:v>935693.42594514973</c:v>
                </c:pt>
                <c:pt idx="60">
                  <c:v>1019548.9000207618</c:v>
                </c:pt>
                <c:pt idx="61">
                  <c:v>1110112.8120224227</c:v>
                </c:pt>
                <c:pt idx="62">
                  <c:v>1207921.8369842165</c:v>
                </c:pt>
                <c:pt idx="63">
                  <c:v>1313555.583942954</c:v>
                </c:pt>
                <c:pt idx="64">
                  <c:v>1427640.0306583904</c:v>
                </c:pt>
                <c:pt idx="65">
                  <c:v>1550851.2331110616</c:v>
                </c:pt>
                <c:pt idx="66">
                  <c:v>1683919.3317599467</c:v>
                </c:pt>
                <c:pt idx="67">
                  <c:v>1827632.8783007425</c:v>
                </c:pt>
                <c:pt idx="68">
                  <c:v>1982843.5085648021</c:v>
                </c:pt>
                <c:pt idx="69">
                  <c:v>2150470.9892499866</c:v>
                </c:pt>
                <c:pt idx="70">
                  <c:v>2331508.6683899858</c:v>
                </c:pt>
                <c:pt idx="71">
                  <c:v>2527029.3618611847</c:v>
                </c:pt>
                <c:pt idx="72">
                  <c:v>2738191.7108100797</c:v>
                </c:pt>
                <c:pt idx="73">
                  <c:v>2966247.0476748864</c:v>
                </c:pt>
                <c:pt idx="74">
                  <c:v>3212546.8114888775</c:v>
                </c:pt>
                <c:pt idx="75">
                  <c:v>3478550.5564079881</c:v>
                </c:pt>
                <c:pt idx="76">
                  <c:v>3765834.6009206274</c:v>
                </c:pt>
                <c:pt idx="77">
                  <c:v>4076101.3689942779</c:v>
                </c:pt>
                <c:pt idx="78">
                  <c:v>4411189.4785138201</c:v>
                </c:pt>
                <c:pt idx="79">
                  <c:v>4773084.6367949257</c:v>
                </c:pt>
                <c:pt idx="80">
                  <c:v>5163931.4077385198</c:v>
                </c:pt>
                <c:pt idx="81">
                  <c:v>5586045.9203576017</c:v>
                </c:pt>
                <c:pt idx="82">
                  <c:v>6041929.5939862104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7E-4D4D-9DB8-3C2D51453FE6}"/>
            </c:ext>
          </c:extLst>
        </c:ser>
        <c:ser>
          <c:idx val="6"/>
          <c:order val="3"/>
          <c:tx>
            <c:strRef>
              <c:f>Data!$G$6</c:f>
              <c:strCache>
                <c:ptCount val="1"/>
                <c:pt idx="0">
                  <c:v>FERS MRA @ 10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Data!$A$7:$A$89</c:f>
              <c:numCache>
                <c:formatCode>General</c:formatCode>
                <c:ptCount val="8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  <c:pt idx="55">
                  <c:v>86</c:v>
                </c:pt>
                <c:pt idx="56">
                  <c:v>87</c:v>
                </c:pt>
                <c:pt idx="57">
                  <c:v>88</c:v>
                </c:pt>
                <c:pt idx="58">
                  <c:v>89</c:v>
                </c:pt>
                <c:pt idx="59">
                  <c:v>90</c:v>
                </c:pt>
                <c:pt idx="60">
                  <c:v>91</c:v>
                </c:pt>
                <c:pt idx="61">
                  <c:v>92</c:v>
                </c:pt>
                <c:pt idx="62">
                  <c:v>93</c:v>
                </c:pt>
                <c:pt idx="63">
                  <c:v>94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98</c:v>
                </c:pt>
                <c:pt idx="68">
                  <c:v>99</c:v>
                </c:pt>
                <c:pt idx="69">
                  <c:v>100</c:v>
                </c:pt>
                <c:pt idx="70">
                  <c:v>101</c:v>
                </c:pt>
                <c:pt idx="71">
                  <c:v>102</c:v>
                </c:pt>
                <c:pt idx="72">
                  <c:v>103</c:v>
                </c:pt>
                <c:pt idx="73">
                  <c:v>104</c:v>
                </c:pt>
                <c:pt idx="74">
                  <c:v>105</c:v>
                </c:pt>
                <c:pt idx="75">
                  <c:v>106</c:v>
                </c:pt>
                <c:pt idx="76">
                  <c:v>107</c:v>
                </c:pt>
                <c:pt idx="77">
                  <c:v>108</c:v>
                </c:pt>
                <c:pt idx="78">
                  <c:v>109</c:v>
                </c:pt>
                <c:pt idx="79">
                  <c:v>110</c:v>
                </c:pt>
                <c:pt idx="80">
                  <c:v>111</c:v>
                </c:pt>
                <c:pt idx="81">
                  <c:v>112</c:v>
                </c:pt>
                <c:pt idx="82">
                  <c:v>113</c:v>
                </c:pt>
              </c:numCache>
            </c:numRef>
          </c:cat>
          <c:val>
            <c:numRef>
              <c:f>Data!$G$7:$G$89</c:f>
              <c:numCache>
                <c:formatCode>_("$"* #,##0.00_);_("$"* \(#,##0.00\);_("$"* "-"??_);_(@_)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7500</c:v>
                </c:pt>
                <c:pt idx="27">
                  <c:v>15600</c:v>
                </c:pt>
                <c:pt idx="28">
                  <c:v>24348</c:v>
                </c:pt>
                <c:pt idx="29">
                  <c:v>33795.839999999997</c:v>
                </c:pt>
                <c:pt idx="30">
                  <c:v>43999.5072</c:v>
                </c:pt>
                <c:pt idx="31">
                  <c:v>55019.467776000005</c:v>
                </c:pt>
                <c:pt idx="32">
                  <c:v>66921.025198080009</c:v>
                </c:pt>
                <c:pt idx="33">
                  <c:v>79774.70721392642</c:v>
                </c:pt>
                <c:pt idx="34">
                  <c:v>93656.683791040545</c:v>
                </c:pt>
                <c:pt idx="35">
                  <c:v>108649.2184943238</c:v>
                </c:pt>
                <c:pt idx="36">
                  <c:v>124841.15597386971</c:v>
                </c:pt>
                <c:pt idx="37">
                  <c:v>142328.44845177929</c:v>
                </c:pt>
                <c:pt idx="38">
                  <c:v>161214.72432792163</c:v>
                </c:pt>
                <c:pt idx="39">
                  <c:v>181611.90227415538</c:v>
                </c:pt>
                <c:pt idx="40">
                  <c:v>203640.85445608781</c:v>
                </c:pt>
                <c:pt idx="41">
                  <c:v>227432.12281257485</c:v>
                </c:pt>
                <c:pt idx="42">
                  <c:v>253126.69263758085</c:v>
                </c:pt>
                <c:pt idx="43">
                  <c:v>280876.82804858737</c:v>
                </c:pt>
                <c:pt idx="44">
                  <c:v>310846.97429247439</c:v>
                </c:pt>
                <c:pt idx="45">
                  <c:v>343214.73223587236</c:v>
                </c:pt>
                <c:pt idx="46">
                  <c:v>378171.91081474215</c:v>
                </c:pt>
                <c:pt idx="47">
                  <c:v>415925.66367992153</c:v>
                </c:pt>
                <c:pt idx="48">
                  <c:v>456699.71677431528</c:v>
                </c:pt>
                <c:pt idx="49">
                  <c:v>500735.69411626057</c:v>
                </c:pt>
                <c:pt idx="50">
                  <c:v>548294.54964556149</c:v>
                </c:pt>
                <c:pt idx="51">
                  <c:v>599658.11361720646</c:v>
                </c:pt>
                <c:pt idx="52">
                  <c:v>655130.76270658302</c:v>
                </c:pt>
                <c:pt idx="53">
                  <c:v>715041.2237231097</c:v>
                </c:pt>
                <c:pt idx="54">
                  <c:v>779744.52162095858</c:v>
                </c:pt>
                <c:pt idx="55">
                  <c:v>849624.08335063537</c:v>
                </c:pt>
                <c:pt idx="56">
                  <c:v>925094.0100186863</c:v>
                </c:pt>
                <c:pt idx="57">
                  <c:v>1006601.5308201812</c:v>
                </c:pt>
                <c:pt idx="58">
                  <c:v>1094629.6532857958</c:v>
                </c:pt>
                <c:pt idx="59">
                  <c:v>1189700.0255486595</c:v>
                </c:pt>
                <c:pt idx="60">
                  <c:v>1292376.0275925524</c:v>
                </c:pt>
                <c:pt idx="61">
                  <c:v>1403266.1097999567</c:v>
                </c:pt>
                <c:pt idx="62">
                  <c:v>1523027.3985839533</c:v>
                </c:pt>
                <c:pt idx="63">
                  <c:v>1652369.5904706696</c:v>
                </c:pt>
                <c:pt idx="64">
                  <c:v>1792059.1577083233</c:v>
                </c:pt>
                <c:pt idx="65">
                  <c:v>1942923.8903249893</c:v>
                </c:pt>
                <c:pt idx="66">
                  <c:v>2105857.8015509886</c:v>
                </c:pt>
                <c:pt idx="67">
                  <c:v>2281826.4256750676</c:v>
                </c:pt>
                <c:pt idx="68">
                  <c:v>2471872.5397290732</c:v>
                </c:pt>
                <c:pt idx="69">
                  <c:v>2677122.3429073994</c:v>
                </c:pt>
                <c:pt idx="70">
                  <c:v>2898792.1303399918</c:v>
                </c:pt>
                <c:pt idx="71">
                  <c:v>3138195.5007671914</c:v>
                </c:pt>
                <c:pt idx="72">
                  <c:v>3396751.1408285671</c:v>
                </c:pt>
                <c:pt idx="73">
                  <c:v>3675991.2320948527</c:v>
                </c:pt>
                <c:pt idx="74">
                  <c:v>3977570.5306624412</c:v>
                </c:pt>
                <c:pt idx="75">
                  <c:v>4303276.1731154369</c:v>
                </c:pt>
                <c:pt idx="76">
                  <c:v>4655038.2669646721</c:v>
                </c:pt>
                <c:pt idx="77">
                  <c:v>5034941.3283218462</c:v>
                </c:pt>
                <c:pt idx="78">
                  <c:v>5445236.6345875943</c:v>
                </c:pt>
                <c:pt idx="79">
                  <c:v>5888355.5653546024</c:v>
                </c:pt>
                <c:pt idx="80">
                  <c:v>6366924.0105829714</c:v>
                </c:pt>
                <c:pt idx="81">
                  <c:v>6883777.9314296097</c:v>
                </c:pt>
                <c:pt idx="82">
                  <c:v>7441980.1659439793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7E-4D4D-9DB8-3C2D51453FE6}"/>
            </c:ext>
          </c:extLst>
        </c:ser>
        <c:ser>
          <c:idx val="7"/>
          <c:order val="4"/>
          <c:tx>
            <c:strRef>
              <c:f>Data!$H$6</c:f>
              <c:strCache>
                <c:ptCount val="1"/>
                <c:pt idx="0">
                  <c:v>FERS Refund 10 Years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triangle"/>
            <c:size val="5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Data!$A$7:$A$89</c:f>
              <c:numCache>
                <c:formatCode>General</c:formatCode>
                <c:ptCount val="8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  <c:pt idx="55">
                  <c:v>86</c:v>
                </c:pt>
                <c:pt idx="56">
                  <c:v>87</c:v>
                </c:pt>
                <c:pt idx="57">
                  <c:v>88</c:v>
                </c:pt>
                <c:pt idx="58">
                  <c:v>89</c:v>
                </c:pt>
                <c:pt idx="59">
                  <c:v>90</c:v>
                </c:pt>
                <c:pt idx="60">
                  <c:v>91</c:v>
                </c:pt>
                <c:pt idx="61">
                  <c:v>92</c:v>
                </c:pt>
                <c:pt idx="62">
                  <c:v>93</c:v>
                </c:pt>
                <c:pt idx="63">
                  <c:v>94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98</c:v>
                </c:pt>
                <c:pt idx="68">
                  <c:v>99</c:v>
                </c:pt>
                <c:pt idx="69">
                  <c:v>100</c:v>
                </c:pt>
                <c:pt idx="70">
                  <c:v>101</c:v>
                </c:pt>
                <c:pt idx="71">
                  <c:v>102</c:v>
                </c:pt>
                <c:pt idx="72">
                  <c:v>103</c:v>
                </c:pt>
                <c:pt idx="73">
                  <c:v>104</c:v>
                </c:pt>
                <c:pt idx="74">
                  <c:v>105</c:v>
                </c:pt>
                <c:pt idx="75">
                  <c:v>106</c:v>
                </c:pt>
                <c:pt idx="76">
                  <c:v>107</c:v>
                </c:pt>
                <c:pt idx="77">
                  <c:v>108</c:v>
                </c:pt>
                <c:pt idx="78">
                  <c:v>109</c:v>
                </c:pt>
                <c:pt idx="79">
                  <c:v>110</c:v>
                </c:pt>
                <c:pt idx="80">
                  <c:v>111</c:v>
                </c:pt>
                <c:pt idx="81">
                  <c:v>112</c:v>
                </c:pt>
                <c:pt idx="82">
                  <c:v>113</c:v>
                </c:pt>
              </c:numCache>
            </c:numRef>
          </c:cat>
          <c:val>
            <c:numRef>
              <c:f>Data!$H$8:$H$89</c:f>
              <c:numCache>
                <c:formatCode>_("$"* #,##0.00_);_("$"* \(#,##0.00\);_("$"* "-"??_);_(@_)</c:formatCode>
                <c:ptCount val="82"/>
                <c:pt idx="0" formatCode="General">
                  <c:v>6540.56</c:v>
                </c:pt>
                <c:pt idx="1">
                  <c:v>7063.8048000000008</c:v>
                </c:pt>
                <c:pt idx="2">
                  <c:v>7628.909184000001</c:v>
                </c:pt>
                <c:pt idx="3">
                  <c:v>8239.2219187200008</c:v>
                </c:pt>
                <c:pt idx="4">
                  <c:v>8898.3596722176007</c:v>
                </c:pt>
                <c:pt idx="5">
                  <c:v>9610.2284459950097</c:v>
                </c:pt>
                <c:pt idx="6">
                  <c:v>10379.046721674611</c:v>
                </c:pt>
                <c:pt idx="7">
                  <c:v>11209.370459408581</c:v>
                </c:pt>
                <c:pt idx="8">
                  <c:v>12106.120096161269</c:v>
                </c:pt>
                <c:pt idx="9">
                  <c:v>13074.60970385417</c:v>
                </c:pt>
                <c:pt idx="10">
                  <c:v>14120.578480162505</c:v>
                </c:pt>
                <c:pt idx="11">
                  <c:v>15250.224758575507</c:v>
                </c:pt>
                <c:pt idx="12">
                  <c:v>16470.24273926155</c:v>
                </c:pt>
                <c:pt idx="13">
                  <c:v>17787.862158402477</c:v>
                </c:pt>
                <c:pt idx="14">
                  <c:v>19210.891131074677</c:v>
                </c:pt>
                <c:pt idx="15">
                  <c:v>20747.762421560652</c:v>
                </c:pt>
                <c:pt idx="16">
                  <c:v>22407.583415285506</c:v>
                </c:pt>
                <c:pt idx="17">
                  <c:v>24200.190088508349</c:v>
                </c:pt>
                <c:pt idx="18">
                  <c:v>26136.205295589018</c:v>
                </c:pt>
                <c:pt idx="19">
                  <c:v>28227.10171923614</c:v>
                </c:pt>
                <c:pt idx="20">
                  <c:v>30485.269856775034</c:v>
                </c:pt>
                <c:pt idx="21">
                  <c:v>32924.091445317041</c:v>
                </c:pt>
                <c:pt idx="22">
                  <c:v>35558.018760942403</c:v>
                </c:pt>
                <c:pt idx="23">
                  <c:v>38402.6602618178</c:v>
                </c:pt>
                <c:pt idx="24">
                  <c:v>41474.873082763224</c:v>
                </c:pt>
                <c:pt idx="25">
                  <c:v>44792.862929384282</c:v>
                </c:pt>
                <c:pt idx="26">
                  <c:v>48376.291963735028</c:v>
                </c:pt>
                <c:pt idx="27">
                  <c:v>52246.395320833835</c:v>
                </c:pt>
                <c:pt idx="28">
                  <c:v>56426.106946500549</c:v>
                </c:pt>
                <c:pt idx="29">
                  <c:v>60940.195502220595</c:v>
                </c:pt>
                <c:pt idx="30">
                  <c:v>65815.411142398239</c:v>
                </c:pt>
                <c:pt idx="31">
                  <c:v>71080.6440337901</c:v>
                </c:pt>
                <c:pt idx="32">
                  <c:v>76767.09555649331</c:v>
                </c:pt>
                <c:pt idx="33">
                  <c:v>82908.463201012783</c:v>
                </c:pt>
                <c:pt idx="34">
                  <c:v>89541.140257093808</c:v>
                </c:pt>
                <c:pt idx="35">
                  <c:v>96704.431477661317</c:v>
                </c:pt>
                <c:pt idx="36">
                  <c:v>104440.78599587423</c:v>
                </c:pt>
                <c:pt idx="37">
                  <c:v>112796.04887554418</c:v>
                </c:pt>
                <c:pt idx="38">
                  <c:v>121819.73278558772</c:v>
                </c:pt>
                <c:pt idx="39">
                  <c:v>131565.31140843476</c:v>
                </c:pt>
                <c:pt idx="40">
                  <c:v>142090.53632110954</c:v>
                </c:pt>
                <c:pt idx="41">
                  <c:v>153457.7792267983</c:v>
                </c:pt>
                <c:pt idx="42">
                  <c:v>165734.40156494218</c:v>
                </c:pt>
                <c:pt idx="43">
                  <c:v>178993.15369013755</c:v>
                </c:pt>
                <c:pt idx="44">
                  <c:v>193312.60598534858</c:v>
                </c:pt>
                <c:pt idx="45">
                  <c:v>208777.61446417647</c:v>
                </c:pt>
                <c:pt idx="46">
                  <c:v>225479.82362131061</c:v>
                </c:pt>
                <c:pt idx="47">
                  <c:v>243518.20951101548</c:v>
                </c:pt>
                <c:pt idx="48">
                  <c:v>262999.66627189674</c:v>
                </c:pt>
                <c:pt idx="49">
                  <c:v>284039.63957364851</c:v>
                </c:pt>
                <c:pt idx="50">
                  <c:v>306762.81073954044</c:v>
                </c:pt>
                <c:pt idx="51">
                  <c:v>331303.83559870371</c:v>
                </c:pt>
                <c:pt idx="52">
                  <c:v>357808.14244660002</c:v>
                </c:pt>
                <c:pt idx="53">
                  <c:v>386432.79384232807</c:v>
                </c:pt>
                <c:pt idx="54">
                  <c:v>417347.41734971432</c:v>
                </c:pt>
                <c:pt idx="55">
                  <c:v>450735.21073769149</c:v>
                </c:pt>
                <c:pt idx="56">
                  <c:v>486794.02759670687</c:v>
                </c:pt>
                <c:pt idx="57">
                  <c:v>525737.54980444349</c:v>
                </c:pt>
                <c:pt idx="58">
                  <c:v>567796.55378879898</c:v>
                </c:pt>
                <c:pt idx="59">
                  <c:v>613220.27809190296</c:v>
                </c:pt>
                <c:pt idx="60">
                  <c:v>662277.90033925523</c:v>
                </c:pt>
                <c:pt idx="61">
                  <c:v>715260.13236639567</c:v>
                </c:pt>
                <c:pt idx="62">
                  <c:v>772480.94295570743</c:v>
                </c:pt>
                <c:pt idx="63">
                  <c:v>834279.41839216405</c:v>
                </c:pt>
                <c:pt idx="64">
                  <c:v>901021.77186353726</c:v>
                </c:pt>
                <c:pt idx="65">
                  <c:v>973103.5136126203</c:v>
                </c:pt>
                <c:pt idx="66">
                  <c:v>1050951.79470163</c:v>
                </c:pt>
                <c:pt idx="67">
                  <c:v>1135027.9382777605</c:v>
                </c:pt>
                <c:pt idx="68">
                  <c:v>1225830.1733399814</c:v>
                </c:pt>
                <c:pt idx="69">
                  <c:v>1323896.58720718</c:v>
                </c:pt>
                <c:pt idx="70">
                  <c:v>1429808.3141837544</c:v>
                </c:pt>
                <c:pt idx="71">
                  <c:v>1544192.9793184549</c:v>
                </c:pt>
                <c:pt idx="72">
                  <c:v>1667728.4176639314</c:v>
                </c:pt>
                <c:pt idx="73">
                  <c:v>1801146.6910770461</c:v>
                </c:pt>
                <c:pt idx="74">
                  <c:v>1945238.42636321</c:v>
                </c:pt>
                <c:pt idx="75">
                  <c:v>2100857.5004722667</c:v>
                </c:pt>
                <c:pt idx="76">
                  <c:v>2268926.1005100482</c:v>
                </c:pt>
                <c:pt idx="77">
                  <c:v>2450440.1885508522</c:v>
                </c:pt>
                <c:pt idx="78">
                  <c:v>2646475.4036349207</c:v>
                </c:pt>
                <c:pt idx="79">
                  <c:v>2858193.4359257147</c:v>
                </c:pt>
                <c:pt idx="80">
                  <c:v>3086848.910799772</c:v>
                </c:pt>
                <c:pt idx="81">
                  <c:v>3333796.8236637539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F7E-4D4D-9DB8-3C2D5145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649656"/>
        <c:axId val="571652608"/>
        <c:extLst>
          <c:ext xmlns:c15="http://schemas.microsoft.com/office/drawing/2012/chart" uri="{02D57815-91ED-43cb-92C2-25804820EDAC}">
            <c15:filteredLineSeries>
              <c15:ser>
                <c:idx val="4"/>
                <c:order val="2"/>
                <c:tx>
                  <c:strRef>
                    <c:extLst>
                      <c:ext uri="{02D57815-91ED-43cb-92C2-25804820EDAC}">
                        <c15:formulaRef>
                          <c15:sqref>Data!$E$6</c15:sqref>
                        </c15:formulaRef>
                      </c:ext>
                    </c:extLst>
                    <c:strCache>
                      <c:ptCount val="1"/>
                      <c:pt idx="0">
                        <c:v>FERS Pension + COLA</c:v>
                      </c:pt>
                    </c:strCache>
                  </c:strRef>
                </c:tx>
                <c:spPr>
                  <a:ln w="25400" cap="rnd">
                    <a:solidFill>
                      <a:schemeClr val="accent5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Data!$A$7:$A$89</c15:sqref>
                        </c15:formulaRef>
                      </c:ext>
                    </c:extLst>
                    <c:numCache>
                      <c:formatCode>General</c:formatCode>
                      <c:ptCount val="83"/>
                      <c:pt idx="0">
                        <c:v>31</c:v>
                      </c:pt>
                      <c:pt idx="1">
                        <c:v>32</c:v>
                      </c:pt>
                      <c:pt idx="2">
                        <c:v>33</c:v>
                      </c:pt>
                      <c:pt idx="3">
                        <c:v>34</c:v>
                      </c:pt>
                      <c:pt idx="4">
                        <c:v>35</c:v>
                      </c:pt>
                      <c:pt idx="5">
                        <c:v>36</c:v>
                      </c:pt>
                      <c:pt idx="6">
                        <c:v>37</c:v>
                      </c:pt>
                      <c:pt idx="7">
                        <c:v>38</c:v>
                      </c:pt>
                      <c:pt idx="8">
                        <c:v>39</c:v>
                      </c:pt>
                      <c:pt idx="9">
                        <c:v>40</c:v>
                      </c:pt>
                      <c:pt idx="10">
                        <c:v>41</c:v>
                      </c:pt>
                      <c:pt idx="11">
                        <c:v>42</c:v>
                      </c:pt>
                      <c:pt idx="12">
                        <c:v>43</c:v>
                      </c:pt>
                      <c:pt idx="13">
                        <c:v>44</c:v>
                      </c:pt>
                      <c:pt idx="14">
                        <c:v>45</c:v>
                      </c:pt>
                      <c:pt idx="15">
                        <c:v>46</c:v>
                      </c:pt>
                      <c:pt idx="16">
                        <c:v>47</c:v>
                      </c:pt>
                      <c:pt idx="17">
                        <c:v>48</c:v>
                      </c:pt>
                      <c:pt idx="18">
                        <c:v>49</c:v>
                      </c:pt>
                      <c:pt idx="19">
                        <c:v>50</c:v>
                      </c:pt>
                      <c:pt idx="20">
                        <c:v>51</c:v>
                      </c:pt>
                      <c:pt idx="21">
                        <c:v>52</c:v>
                      </c:pt>
                      <c:pt idx="22">
                        <c:v>53</c:v>
                      </c:pt>
                      <c:pt idx="23">
                        <c:v>54</c:v>
                      </c:pt>
                      <c:pt idx="24">
                        <c:v>55</c:v>
                      </c:pt>
                      <c:pt idx="25">
                        <c:v>56</c:v>
                      </c:pt>
                      <c:pt idx="26">
                        <c:v>57</c:v>
                      </c:pt>
                      <c:pt idx="27">
                        <c:v>58</c:v>
                      </c:pt>
                      <c:pt idx="28">
                        <c:v>59</c:v>
                      </c:pt>
                      <c:pt idx="29">
                        <c:v>60</c:v>
                      </c:pt>
                      <c:pt idx="30">
                        <c:v>61</c:v>
                      </c:pt>
                      <c:pt idx="31">
                        <c:v>62</c:v>
                      </c:pt>
                      <c:pt idx="32">
                        <c:v>63</c:v>
                      </c:pt>
                      <c:pt idx="33">
                        <c:v>64</c:v>
                      </c:pt>
                      <c:pt idx="34">
                        <c:v>65</c:v>
                      </c:pt>
                      <c:pt idx="35">
                        <c:v>66</c:v>
                      </c:pt>
                      <c:pt idx="36">
                        <c:v>67</c:v>
                      </c:pt>
                      <c:pt idx="37">
                        <c:v>68</c:v>
                      </c:pt>
                      <c:pt idx="38">
                        <c:v>69</c:v>
                      </c:pt>
                      <c:pt idx="39">
                        <c:v>70</c:v>
                      </c:pt>
                      <c:pt idx="40">
                        <c:v>71</c:v>
                      </c:pt>
                      <c:pt idx="41">
                        <c:v>72</c:v>
                      </c:pt>
                      <c:pt idx="42">
                        <c:v>73</c:v>
                      </c:pt>
                      <c:pt idx="43">
                        <c:v>74</c:v>
                      </c:pt>
                      <c:pt idx="44">
                        <c:v>75</c:v>
                      </c:pt>
                      <c:pt idx="45">
                        <c:v>76</c:v>
                      </c:pt>
                      <c:pt idx="46">
                        <c:v>77</c:v>
                      </c:pt>
                      <c:pt idx="47">
                        <c:v>78</c:v>
                      </c:pt>
                      <c:pt idx="48">
                        <c:v>79</c:v>
                      </c:pt>
                      <c:pt idx="49">
                        <c:v>80</c:v>
                      </c:pt>
                      <c:pt idx="50">
                        <c:v>81</c:v>
                      </c:pt>
                      <c:pt idx="51">
                        <c:v>82</c:v>
                      </c:pt>
                      <c:pt idx="52">
                        <c:v>83</c:v>
                      </c:pt>
                      <c:pt idx="53">
                        <c:v>84</c:v>
                      </c:pt>
                      <c:pt idx="54">
                        <c:v>85</c:v>
                      </c:pt>
                      <c:pt idx="55">
                        <c:v>86</c:v>
                      </c:pt>
                      <c:pt idx="56">
                        <c:v>87</c:v>
                      </c:pt>
                      <c:pt idx="57">
                        <c:v>88</c:v>
                      </c:pt>
                      <c:pt idx="58">
                        <c:v>89</c:v>
                      </c:pt>
                      <c:pt idx="59">
                        <c:v>90</c:v>
                      </c:pt>
                      <c:pt idx="60">
                        <c:v>91</c:v>
                      </c:pt>
                      <c:pt idx="61">
                        <c:v>92</c:v>
                      </c:pt>
                      <c:pt idx="62">
                        <c:v>93</c:v>
                      </c:pt>
                      <c:pt idx="63">
                        <c:v>94</c:v>
                      </c:pt>
                      <c:pt idx="64">
                        <c:v>95</c:v>
                      </c:pt>
                      <c:pt idx="65">
                        <c:v>96</c:v>
                      </c:pt>
                      <c:pt idx="66">
                        <c:v>97</c:v>
                      </c:pt>
                      <c:pt idx="67">
                        <c:v>98</c:v>
                      </c:pt>
                      <c:pt idx="68">
                        <c:v>99</c:v>
                      </c:pt>
                      <c:pt idx="69">
                        <c:v>100</c:v>
                      </c:pt>
                      <c:pt idx="70">
                        <c:v>101</c:v>
                      </c:pt>
                      <c:pt idx="71">
                        <c:v>102</c:v>
                      </c:pt>
                      <c:pt idx="72">
                        <c:v>103</c:v>
                      </c:pt>
                      <c:pt idx="73">
                        <c:v>104</c:v>
                      </c:pt>
                      <c:pt idx="74">
                        <c:v>105</c:v>
                      </c:pt>
                      <c:pt idx="75">
                        <c:v>106</c:v>
                      </c:pt>
                      <c:pt idx="76">
                        <c:v>107</c:v>
                      </c:pt>
                      <c:pt idx="77">
                        <c:v>108</c:v>
                      </c:pt>
                      <c:pt idx="78">
                        <c:v>109</c:v>
                      </c:pt>
                      <c:pt idx="79">
                        <c:v>110</c:v>
                      </c:pt>
                      <c:pt idx="80">
                        <c:v>111</c:v>
                      </c:pt>
                      <c:pt idx="81">
                        <c:v>112</c:v>
                      </c:pt>
                      <c:pt idx="82">
                        <c:v>113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Data!$E$7:$E$89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 formatCode="General">
                        <c:v>9000</c:v>
                      </c:pt>
                      <c:pt idx="32">
                        <c:v>18810</c:v>
                      </c:pt>
                      <c:pt idx="33">
                        <c:v>29495.700000000004</c:v>
                      </c:pt>
                      <c:pt idx="34">
                        <c:v>41128.065000000002</c:v>
                      </c:pt>
                      <c:pt idx="35">
                        <c:v>53783.74629000001</c:v>
                      </c:pt>
                      <c:pt idx="36">
                        <c:v>67545.536444100013</c:v>
                      </c:pt>
                      <c:pt idx="37">
                        <c:v>82502.860715037023</c:v>
                      </c:pt>
                      <c:pt idx="38">
                        <c:v>98752.307741203083</c:v>
                      </c:pt>
                      <c:pt idx="39">
                        <c:v>116398.20271115206</c:v>
                      </c:pt>
                      <c:pt idx="40">
                        <c:v>135553.22638220349</c:v>
                      </c:pt>
                      <c:pt idx="41">
                        <c:v>156339.08362148062</c:v>
                      </c:pt>
                      <c:pt idx="42">
                        <c:v>178887.22543118693</c:v>
                      </c:pt>
                      <c:pt idx="43">
                        <c:v>203339.62873686964</c:v>
                      </c:pt>
                      <c:pt idx="44">
                        <c:v>229849.63855971882</c:v>
                      </c:pt>
                      <c:pt idx="45">
                        <c:v>258582.87756363495</c:v>
                      </c:pt>
                      <c:pt idx="46">
                        <c:v>289718.22836705571</c:v>
                      </c:pt>
                      <c:pt idx="47">
                        <c:v>323448.89444073348</c:v>
                      </c:pt>
                      <c:pt idx="48">
                        <c:v>359983.54587834858</c:v>
                      </c:pt>
                      <c:pt idx="49">
                        <c:v>399547.55682979646</c:v>
                      </c:pt>
                      <c:pt idx="50">
                        <c:v>442384.341930172</c:v>
                      </c:pt>
                      <c:pt idx="51">
                        <c:v>488756.79964411748</c:v>
                      </c:pt>
                      <c:pt idx="52">
                        <c:v>538948.87107877398</c:v>
                      </c:pt>
                      <c:pt idx="53">
                        <c:v>593267.22350283421</c:v>
                      </c:pt>
                      <c:pt idx="54">
                        <c:v>652043.06854819693</c:v>
                      </c:pt>
                      <c:pt idx="55">
                        <c:v>715634.12586883991</c:v>
                      </c:pt>
                      <c:pt idx="56">
                        <c:v>784426.74389350228</c:v>
                      </c:pt>
                      <c:pt idx="57">
                        <c:v>858838.1902396892</c:v>
                      </c:pt>
                      <c:pt idx="58">
                        <c:v>939319.12536191812</c:v>
                      </c:pt>
                      <c:pt idx="59">
                        <c:v>1026356.274092956</c:v>
                      </c:pt>
                      <c:pt idx="60">
                        <c:v>1120475.3109094976</c:v>
                      </c:pt>
                      <c:pt idx="61">
                        <c:v>1222243.9760202535</c:v>
                      </c:pt>
                      <c:pt idx="62">
                        <c:v>1332275.4407422498</c:v>
                      </c:pt>
                      <c:pt idx="63">
                        <c:v>1451231.9421084097</c:v>
                      </c:pt>
                      <c:pt idx="64">
                        <c:v>1579828.7082449303</c:v>
                      </c:pt>
                      <c:pt idx="65">
                        <c:v>1718838.197780051</c:v>
                      </c:pt>
                      <c:pt idx="66">
                        <c:v>1869094.6784067366</c:v>
                      </c:pt>
                      <c:pt idx="67">
                        <c:v>2031499.1717315998</c:v>
                      </c:pt>
                      <c:pt idx="68">
                        <c:v>2207024.7937129755</c:v>
                      </c:pt>
                      <c:pt idx="69">
                        <c:v>2396722.5223352895</c:v>
                      </c:pt>
                      <c:pt idx="70">
                        <c:v>2601727.4266986414</c:v>
                      </c:pt>
                      <c:pt idx="71">
                        <c:v>2823265.3944368265</c:v>
                      </c:pt>
                      <c:pt idx="72">
                        <c:v>3062660.3973300899</c:v>
                      </c:pt>
                      <c:pt idx="73">
                        <c:v>3321342.3381681978</c:v>
                      </c:pt>
                      <c:pt idx="74">
                        <c:v>3600855.5253638709</c:v>
                      </c:pt>
                      <c:pt idx="75">
                        <c:v>3902867.8255366203</c:v>
                      </c:pt>
                      <c:pt idx="76">
                        <c:v>4229180.5483046258</c:v>
                      </c:pt>
                      <c:pt idx="77">
                        <c:v>4581739.1218613228</c:v>
                      </c:pt>
                      <c:pt idx="78">
                        <c:v>4962644.6225994788</c:v>
                      </c:pt>
                      <c:pt idx="79">
                        <c:v>5374166.2271065796</c:v>
                      </c:pt>
                      <c:pt idx="80">
                        <c:v>5818754.6603212403</c:v>
                      </c:pt>
                      <c:pt idx="81">
                        <c:v>6299056.7195435353</c:v>
                      </c:pt>
                      <c:pt idx="82">
                        <c:v>6817930.960367579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F7E-4D4D-9DB8-3C2D51453FE6}"/>
                  </c:ext>
                </c:extLst>
              </c15:ser>
            </c15:filteredLineSeries>
          </c:ext>
        </c:extLst>
      </c:lineChart>
      <c:catAx>
        <c:axId val="57164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652608"/>
        <c:crosses val="autoZero"/>
        <c:auto val="1"/>
        <c:lblAlgn val="ctr"/>
        <c:lblOffset val="100"/>
        <c:noMultiLvlLbl val="0"/>
      </c:catAx>
      <c:valAx>
        <c:axId val="5716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649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FERS Contribution Refund vs. Pension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Data!$C$6</c:f>
              <c:strCache>
                <c:ptCount val="1"/>
                <c:pt idx="0">
                  <c:v>FERS Refund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Data!$A$31:$A$51</c:f>
              <c:numCache>
                <c:formatCode>General</c:formatCode>
                <c:ptCount val="21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</c:numCache>
            </c:numRef>
          </c:cat>
          <c:val>
            <c:numRef>
              <c:f>Data!$C$31:$C$51</c:f>
              <c:numCache>
                <c:formatCode>_("$"* #,##0.00_);_("$"* \(#,##0.00\);_("$"* "-"??_);_(@_)</c:formatCode>
                <c:ptCount val="21"/>
                <c:pt idx="0">
                  <c:v>36204.971419272442</c:v>
                </c:pt>
                <c:pt idx="1">
                  <c:v>39101.369132814238</c:v>
                </c:pt>
                <c:pt idx="2">
                  <c:v>42229.478663439382</c:v>
                </c:pt>
                <c:pt idx="3">
                  <c:v>45607.836956514533</c:v>
                </c:pt>
                <c:pt idx="4">
                  <c:v>49256.463913035695</c:v>
                </c:pt>
                <c:pt idx="5">
                  <c:v>53196.981026078553</c:v>
                </c:pt>
                <c:pt idx="6">
                  <c:v>57452.739508164843</c:v>
                </c:pt>
                <c:pt idx="7">
                  <c:v>62048.958668818035</c:v>
                </c:pt>
                <c:pt idx="8">
                  <c:v>67012.875362323481</c:v>
                </c:pt>
                <c:pt idx="9">
                  <c:v>72373.905391309367</c:v>
                </c:pt>
                <c:pt idx="10">
                  <c:v>78163.817822614117</c:v>
                </c:pt>
                <c:pt idx="11">
                  <c:v>84416.923248423249</c:v>
                </c:pt>
                <c:pt idx="12">
                  <c:v>91170.277108297116</c:v>
                </c:pt>
                <c:pt idx="13">
                  <c:v>98463.899276960889</c:v>
                </c:pt>
                <c:pt idx="14">
                  <c:v>106341.01121911776</c:v>
                </c:pt>
                <c:pt idx="15">
                  <c:v>114848.29211664719</c:v>
                </c:pt>
                <c:pt idx="16">
                  <c:v>124036.15548597898</c:v>
                </c:pt>
                <c:pt idx="17">
                  <c:v>133959.0479248573</c:v>
                </c:pt>
                <c:pt idx="18">
                  <c:v>144675.77175884589</c:v>
                </c:pt>
                <c:pt idx="19">
                  <c:v>156249.83349955358</c:v>
                </c:pt>
                <c:pt idx="20">
                  <c:v>168749.82017951788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43-47F4-BDF2-F090E3734DA9}"/>
            </c:ext>
          </c:extLst>
        </c:ser>
        <c:ser>
          <c:idx val="3"/>
          <c:order val="3"/>
          <c:tx>
            <c:strRef>
              <c:f>Data!$D$6</c:f>
              <c:strCache>
                <c:ptCount val="1"/>
                <c:pt idx="0">
                  <c:v>FERS Pension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Data!$A$31:$A$51</c:f>
              <c:numCache>
                <c:formatCode>General</c:formatCode>
                <c:ptCount val="21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</c:numCache>
            </c:numRef>
          </c:cat>
          <c:val>
            <c:numRef>
              <c:f>Data!$D$31:$D$51</c:f>
              <c:numCache>
                <c:formatCode>_("$"* #,##0.00_);_("$"* \(#,##0.00\);_("$"*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9000</c:v>
                </c:pt>
                <c:pt idx="8">
                  <c:v>18720</c:v>
                </c:pt>
                <c:pt idx="9">
                  <c:v>29217.600000000002</c:v>
                </c:pt>
                <c:pt idx="10">
                  <c:v>40555.008000000002</c:v>
                </c:pt>
                <c:pt idx="11">
                  <c:v>52799.408640000001</c:v>
                </c:pt>
                <c:pt idx="12">
                  <c:v>66023.361331200009</c:v>
                </c:pt>
                <c:pt idx="13">
                  <c:v>80305.230237696014</c:v>
                </c:pt>
                <c:pt idx="14">
                  <c:v>95729.648656711695</c:v>
                </c:pt>
                <c:pt idx="15">
                  <c:v>112388.02054924864</c:v>
                </c:pt>
                <c:pt idx="16">
                  <c:v>130379.06219318854</c:v>
                </c:pt>
                <c:pt idx="17">
                  <c:v>149809.38716864362</c:v>
                </c:pt>
                <c:pt idx="18">
                  <c:v>170794.13814213511</c:v>
                </c:pt>
                <c:pt idx="19">
                  <c:v>193457.66919350592</c:v>
                </c:pt>
                <c:pt idx="20">
                  <c:v>217934.28272898641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43-47F4-BDF2-F090E3734DA9}"/>
            </c:ext>
          </c:extLst>
        </c:ser>
        <c:ser>
          <c:idx val="6"/>
          <c:order val="6"/>
          <c:tx>
            <c:strRef>
              <c:f>Data!$G$6</c:f>
              <c:strCache>
                <c:ptCount val="1"/>
                <c:pt idx="0">
                  <c:v>FERS MRA @ 10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Data!$A$31:$A$51</c:f>
              <c:numCache>
                <c:formatCode>General</c:formatCode>
                <c:ptCount val="21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</c:numCache>
            </c:numRef>
          </c:cat>
          <c:val>
            <c:numRef>
              <c:f>Data!$G$31:$G$51</c:f>
              <c:numCache>
                <c:formatCode>_("$"* #,##0.00_);_("$"* \(#,##0.00\);_("$"*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7500</c:v>
                </c:pt>
                <c:pt idx="3">
                  <c:v>15600</c:v>
                </c:pt>
                <c:pt idx="4">
                  <c:v>24348</c:v>
                </c:pt>
                <c:pt idx="5">
                  <c:v>33795.839999999997</c:v>
                </c:pt>
                <c:pt idx="6">
                  <c:v>43999.5072</c:v>
                </c:pt>
                <c:pt idx="7">
                  <c:v>55019.467776000005</c:v>
                </c:pt>
                <c:pt idx="8">
                  <c:v>66921.025198080009</c:v>
                </c:pt>
                <c:pt idx="9">
                  <c:v>79774.70721392642</c:v>
                </c:pt>
                <c:pt idx="10">
                  <c:v>93656.683791040545</c:v>
                </c:pt>
                <c:pt idx="11">
                  <c:v>108649.2184943238</c:v>
                </c:pt>
                <c:pt idx="12">
                  <c:v>124841.15597386971</c:v>
                </c:pt>
                <c:pt idx="13">
                  <c:v>142328.44845177929</c:v>
                </c:pt>
                <c:pt idx="14">
                  <c:v>161214.72432792163</c:v>
                </c:pt>
                <c:pt idx="15">
                  <c:v>181611.90227415538</c:v>
                </c:pt>
                <c:pt idx="16">
                  <c:v>203640.85445608781</c:v>
                </c:pt>
                <c:pt idx="17">
                  <c:v>227432.12281257485</c:v>
                </c:pt>
                <c:pt idx="18">
                  <c:v>253126.69263758085</c:v>
                </c:pt>
                <c:pt idx="19">
                  <c:v>280876.82804858737</c:v>
                </c:pt>
                <c:pt idx="20">
                  <c:v>310846.97429247439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43-47F4-BDF2-F090E3734DA9}"/>
            </c:ext>
          </c:extLst>
        </c:ser>
        <c:ser>
          <c:idx val="7"/>
          <c:order val="7"/>
          <c:tx>
            <c:strRef>
              <c:f>Data!$H$6</c:f>
              <c:strCache>
                <c:ptCount val="1"/>
                <c:pt idx="0">
                  <c:v>FERS Refund 10 Years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triangle"/>
            <c:size val="5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Data!$A$31:$A$51</c:f>
              <c:numCache>
                <c:formatCode>General</c:formatCode>
                <c:ptCount val="21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</c:numCache>
            </c:numRef>
          </c:cat>
          <c:val>
            <c:numRef>
              <c:f>Data!$H$31:$H$51</c:f>
              <c:numCache>
                <c:formatCode>_("$"* #,##0.00_);_("$"* \(#,##0.00\);_("$"* "-"??_);_(@_)</c:formatCode>
                <c:ptCount val="21"/>
                <c:pt idx="0">
                  <c:v>38402.6602618178</c:v>
                </c:pt>
                <c:pt idx="1">
                  <c:v>41474.873082763224</c:v>
                </c:pt>
                <c:pt idx="2">
                  <c:v>44792.862929384282</c:v>
                </c:pt>
                <c:pt idx="3">
                  <c:v>48376.291963735028</c:v>
                </c:pt>
                <c:pt idx="4">
                  <c:v>52246.395320833835</c:v>
                </c:pt>
                <c:pt idx="5">
                  <c:v>56426.106946500549</c:v>
                </c:pt>
                <c:pt idx="6">
                  <c:v>60940.195502220595</c:v>
                </c:pt>
                <c:pt idx="7">
                  <c:v>65815.411142398239</c:v>
                </c:pt>
                <c:pt idx="8">
                  <c:v>71080.6440337901</c:v>
                </c:pt>
                <c:pt idx="9">
                  <c:v>76767.09555649331</c:v>
                </c:pt>
                <c:pt idx="10">
                  <c:v>82908.463201012783</c:v>
                </c:pt>
                <c:pt idx="11">
                  <c:v>89541.140257093808</c:v>
                </c:pt>
                <c:pt idx="12">
                  <c:v>96704.431477661317</c:v>
                </c:pt>
                <c:pt idx="13">
                  <c:v>104440.78599587423</c:v>
                </c:pt>
                <c:pt idx="14">
                  <c:v>112796.04887554418</c:v>
                </c:pt>
                <c:pt idx="15">
                  <c:v>121819.73278558772</c:v>
                </c:pt>
                <c:pt idx="16">
                  <c:v>131565.31140843476</c:v>
                </c:pt>
                <c:pt idx="17">
                  <c:v>142090.53632110954</c:v>
                </c:pt>
                <c:pt idx="18">
                  <c:v>153457.7792267983</c:v>
                </c:pt>
                <c:pt idx="19">
                  <c:v>165734.40156494218</c:v>
                </c:pt>
                <c:pt idx="20">
                  <c:v>178993.15369013755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43-47F4-BDF2-F090E373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660808"/>
        <c:axId val="57165982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Data!$A$31:$A$51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55</c:v>
                      </c:pt>
                      <c:pt idx="1">
                        <c:v>56</c:v>
                      </c:pt>
                      <c:pt idx="2">
                        <c:v>57</c:v>
                      </c:pt>
                      <c:pt idx="3">
                        <c:v>58</c:v>
                      </c:pt>
                      <c:pt idx="4">
                        <c:v>59</c:v>
                      </c:pt>
                      <c:pt idx="5">
                        <c:v>60</c:v>
                      </c:pt>
                      <c:pt idx="6">
                        <c:v>61</c:v>
                      </c:pt>
                      <c:pt idx="7">
                        <c:v>62</c:v>
                      </c:pt>
                      <c:pt idx="8">
                        <c:v>63</c:v>
                      </c:pt>
                      <c:pt idx="9">
                        <c:v>64</c:v>
                      </c:pt>
                      <c:pt idx="10">
                        <c:v>65</c:v>
                      </c:pt>
                      <c:pt idx="11">
                        <c:v>66</c:v>
                      </c:pt>
                      <c:pt idx="12">
                        <c:v>67</c:v>
                      </c:pt>
                      <c:pt idx="13">
                        <c:v>68</c:v>
                      </c:pt>
                      <c:pt idx="14">
                        <c:v>69</c:v>
                      </c:pt>
                      <c:pt idx="15">
                        <c:v>70</c:v>
                      </c:pt>
                      <c:pt idx="16">
                        <c:v>71</c:v>
                      </c:pt>
                      <c:pt idx="17">
                        <c:v>72</c:v>
                      </c:pt>
                      <c:pt idx="18">
                        <c:v>73</c:v>
                      </c:pt>
                      <c:pt idx="19">
                        <c:v>74</c:v>
                      </c:pt>
                      <c:pt idx="20">
                        <c:v>75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Data!$A$31:$A$51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55</c:v>
                      </c:pt>
                      <c:pt idx="1">
                        <c:v>56</c:v>
                      </c:pt>
                      <c:pt idx="2">
                        <c:v>57</c:v>
                      </c:pt>
                      <c:pt idx="3">
                        <c:v>58</c:v>
                      </c:pt>
                      <c:pt idx="4">
                        <c:v>59</c:v>
                      </c:pt>
                      <c:pt idx="5">
                        <c:v>60</c:v>
                      </c:pt>
                      <c:pt idx="6">
                        <c:v>61</c:v>
                      </c:pt>
                      <c:pt idx="7">
                        <c:v>62</c:v>
                      </c:pt>
                      <c:pt idx="8">
                        <c:v>63</c:v>
                      </c:pt>
                      <c:pt idx="9">
                        <c:v>64</c:v>
                      </c:pt>
                      <c:pt idx="10">
                        <c:v>65</c:v>
                      </c:pt>
                      <c:pt idx="11">
                        <c:v>66</c:v>
                      </c:pt>
                      <c:pt idx="12">
                        <c:v>67</c:v>
                      </c:pt>
                      <c:pt idx="13">
                        <c:v>68</c:v>
                      </c:pt>
                      <c:pt idx="14">
                        <c:v>69</c:v>
                      </c:pt>
                      <c:pt idx="15">
                        <c:v>70</c:v>
                      </c:pt>
                      <c:pt idx="16">
                        <c:v>71</c:v>
                      </c:pt>
                      <c:pt idx="17">
                        <c:v>72</c:v>
                      </c:pt>
                      <c:pt idx="18">
                        <c:v>73</c:v>
                      </c:pt>
                      <c:pt idx="19">
                        <c:v>74</c:v>
                      </c:pt>
                      <c:pt idx="20">
                        <c:v>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743-47F4-BDF2-F090E3734DA9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Data!$A$31:$A$51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55</c:v>
                      </c:pt>
                      <c:pt idx="1">
                        <c:v>56</c:v>
                      </c:pt>
                      <c:pt idx="2">
                        <c:v>57</c:v>
                      </c:pt>
                      <c:pt idx="3">
                        <c:v>58</c:v>
                      </c:pt>
                      <c:pt idx="4">
                        <c:v>59</c:v>
                      </c:pt>
                      <c:pt idx="5">
                        <c:v>60</c:v>
                      </c:pt>
                      <c:pt idx="6">
                        <c:v>61</c:v>
                      </c:pt>
                      <c:pt idx="7">
                        <c:v>62</c:v>
                      </c:pt>
                      <c:pt idx="8">
                        <c:v>63</c:v>
                      </c:pt>
                      <c:pt idx="9">
                        <c:v>64</c:v>
                      </c:pt>
                      <c:pt idx="10">
                        <c:v>65</c:v>
                      </c:pt>
                      <c:pt idx="11">
                        <c:v>66</c:v>
                      </c:pt>
                      <c:pt idx="12">
                        <c:v>67</c:v>
                      </c:pt>
                      <c:pt idx="13">
                        <c:v>68</c:v>
                      </c:pt>
                      <c:pt idx="14">
                        <c:v>69</c:v>
                      </c:pt>
                      <c:pt idx="15">
                        <c:v>70</c:v>
                      </c:pt>
                      <c:pt idx="16">
                        <c:v>71</c:v>
                      </c:pt>
                      <c:pt idx="17">
                        <c:v>72</c:v>
                      </c:pt>
                      <c:pt idx="18">
                        <c:v>73</c:v>
                      </c:pt>
                      <c:pt idx="19">
                        <c:v>74</c:v>
                      </c:pt>
                      <c:pt idx="20">
                        <c:v>75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Data!$B$31:$B$51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24</c:v>
                      </c:pt>
                      <c:pt idx="1">
                        <c:v>25</c:v>
                      </c:pt>
                      <c:pt idx="2">
                        <c:v>26</c:v>
                      </c:pt>
                      <c:pt idx="3">
                        <c:v>27</c:v>
                      </c:pt>
                      <c:pt idx="4">
                        <c:v>28</c:v>
                      </c:pt>
                      <c:pt idx="5">
                        <c:v>29</c:v>
                      </c:pt>
                      <c:pt idx="6">
                        <c:v>30</c:v>
                      </c:pt>
                      <c:pt idx="7">
                        <c:v>31</c:v>
                      </c:pt>
                      <c:pt idx="8">
                        <c:v>32</c:v>
                      </c:pt>
                      <c:pt idx="9">
                        <c:v>33</c:v>
                      </c:pt>
                      <c:pt idx="10">
                        <c:v>34</c:v>
                      </c:pt>
                      <c:pt idx="11">
                        <c:v>35</c:v>
                      </c:pt>
                      <c:pt idx="12">
                        <c:v>36</c:v>
                      </c:pt>
                      <c:pt idx="13">
                        <c:v>37</c:v>
                      </c:pt>
                      <c:pt idx="14">
                        <c:v>38</c:v>
                      </c:pt>
                      <c:pt idx="15">
                        <c:v>39</c:v>
                      </c:pt>
                      <c:pt idx="16">
                        <c:v>40</c:v>
                      </c:pt>
                      <c:pt idx="17">
                        <c:v>41</c:v>
                      </c:pt>
                      <c:pt idx="18">
                        <c:v>42</c:v>
                      </c:pt>
                      <c:pt idx="19">
                        <c:v>43</c:v>
                      </c:pt>
                      <c:pt idx="20">
                        <c:v>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743-47F4-BDF2-F090E3734DA9}"/>
                  </c:ext>
                </c:extLst>
              </c15:ser>
            </c15:filteredLineSeries>
            <c15:filteredLineSeries>
              <c15:ser>
                <c:idx val="4"/>
                <c:order val="4"/>
                <c:spPr>
                  <a:ln w="34925" cap="rnd">
                    <a:solidFill>
                      <a:schemeClr val="accent5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Data!$A$31:$A$51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55</c:v>
                      </c:pt>
                      <c:pt idx="1">
                        <c:v>56</c:v>
                      </c:pt>
                      <c:pt idx="2">
                        <c:v>57</c:v>
                      </c:pt>
                      <c:pt idx="3">
                        <c:v>58</c:v>
                      </c:pt>
                      <c:pt idx="4">
                        <c:v>59</c:v>
                      </c:pt>
                      <c:pt idx="5">
                        <c:v>60</c:v>
                      </c:pt>
                      <c:pt idx="6">
                        <c:v>61</c:v>
                      </c:pt>
                      <c:pt idx="7">
                        <c:v>62</c:v>
                      </c:pt>
                      <c:pt idx="8">
                        <c:v>63</c:v>
                      </c:pt>
                      <c:pt idx="9">
                        <c:v>64</c:v>
                      </c:pt>
                      <c:pt idx="10">
                        <c:v>65</c:v>
                      </c:pt>
                      <c:pt idx="11">
                        <c:v>66</c:v>
                      </c:pt>
                      <c:pt idx="12">
                        <c:v>67</c:v>
                      </c:pt>
                      <c:pt idx="13">
                        <c:v>68</c:v>
                      </c:pt>
                      <c:pt idx="14">
                        <c:v>69</c:v>
                      </c:pt>
                      <c:pt idx="15">
                        <c:v>70</c:v>
                      </c:pt>
                      <c:pt idx="16">
                        <c:v>71</c:v>
                      </c:pt>
                      <c:pt idx="17">
                        <c:v>72</c:v>
                      </c:pt>
                      <c:pt idx="18">
                        <c:v>73</c:v>
                      </c:pt>
                      <c:pt idx="19">
                        <c:v>74</c:v>
                      </c:pt>
                      <c:pt idx="20">
                        <c:v>75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Data!$E$31:$E$51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2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General">
                        <c:v>9000</c:v>
                      </c:pt>
                      <c:pt idx="8">
                        <c:v>18810</c:v>
                      </c:pt>
                      <c:pt idx="9">
                        <c:v>29495.700000000004</c:v>
                      </c:pt>
                      <c:pt idx="10">
                        <c:v>41128.065000000002</c:v>
                      </c:pt>
                      <c:pt idx="11">
                        <c:v>53783.74629000001</c:v>
                      </c:pt>
                      <c:pt idx="12">
                        <c:v>67545.536444100013</c:v>
                      </c:pt>
                      <c:pt idx="13">
                        <c:v>82502.860715037023</c:v>
                      </c:pt>
                      <c:pt idx="14">
                        <c:v>98752.307741203083</c:v>
                      </c:pt>
                      <c:pt idx="15">
                        <c:v>116398.20271115206</c:v>
                      </c:pt>
                      <c:pt idx="16">
                        <c:v>135553.22638220349</c:v>
                      </c:pt>
                      <c:pt idx="17">
                        <c:v>156339.08362148062</c:v>
                      </c:pt>
                      <c:pt idx="18">
                        <c:v>178887.22543118693</c:v>
                      </c:pt>
                      <c:pt idx="19">
                        <c:v>203339.62873686964</c:v>
                      </c:pt>
                      <c:pt idx="20">
                        <c:v>229849.63855971882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743-47F4-BDF2-F090E3734DA9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34925" cap="rnd">
                    <a:solidFill>
                      <a:schemeClr val="accent6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Data!$A$31:$A$51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55</c:v>
                      </c:pt>
                      <c:pt idx="1">
                        <c:v>56</c:v>
                      </c:pt>
                      <c:pt idx="2">
                        <c:v>57</c:v>
                      </c:pt>
                      <c:pt idx="3">
                        <c:v>58</c:v>
                      </c:pt>
                      <c:pt idx="4">
                        <c:v>59</c:v>
                      </c:pt>
                      <c:pt idx="5">
                        <c:v>60</c:v>
                      </c:pt>
                      <c:pt idx="6">
                        <c:v>61</c:v>
                      </c:pt>
                      <c:pt idx="7">
                        <c:v>62</c:v>
                      </c:pt>
                      <c:pt idx="8">
                        <c:v>63</c:v>
                      </c:pt>
                      <c:pt idx="9">
                        <c:v>64</c:v>
                      </c:pt>
                      <c:pt idx="10">
                        <c:v>65</c:v>
                      </c:pt>
                      <c:pt idx="11">
                        <c:v>66</c:v>
                      </c:pt>
                      <c:pt idx="12">
                        <c:v>67</c:v>
                      </c:pt>
                      <c:pt idx="13">
                        <c:v>68</c:v>
                      </c:pt>
                      <c:pt idx="14">
                        <c:v>69</c:v>
                      </c:pt>
                      <c:pt idx="15">
                        <c:v>70</c:v>
                      </c:pt>
                      <c:pt idx="16">
                        <c:v>71</c:v>
                      </c:pt>
                      <c:pt idx="17">
                        <c:v>72</c:v>
                      </c:pt>
                      <c:pt idx="18">
                        <c:v>73</c:v>
                      </c:pt>
                      <c:pt idx="19">
                        <c:v>74</c:v>
                      </c:pt>
                      <c:pt idx="20">
                        <c:v>75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Data!$F$31:$F$51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7" formatCode="_(&quot;$&quot;* #,##0.00_);_(&quot;$&quot;* \(#,##0.00\);_(&quot;$&quot;* &quot;-&quot;??_);_(@_)">
                        <c:v>9000</c:v>
                      </c:pt>
                      <c:pt idx="8" formatCode="_(&quot;$&quot;* #,##0.00_);_(&quot;$&quot;* \(#,##0.00\);_(&quot;$&quot;* &quot;-&quot;??_);_(@_)">
                        <c:v>9090</c:v>
                      </c:pt>
                      <c:pt idx="9" formatCode="_(&quot;$&quot;* #,##0.00_);_(&quot;$&quot;* \(#,##0.00\);_(&quot;$&quot;* &quot;-&quot;??_);_(@_)">
                        <c:v>9180.9</c:v>
                      </c:pt>
                      <c:pt idx="10" formatCode="_(&quot;$&quot;* #,##0.00_);_(&quot;$&quot;* \(#,##0.00\);_(&quot;$&quot;* &quot;-&quot;??_);_(@_)">
                        <c:v>9272.7089999999989</c:v>
                      </c:pt>
                      <c:pt idx="11" formatCode="_(&quot;$&quot;* #,##0.00_);_(&quot;$&quot;* \(#,##0.00\);_(&quot;$&quot;* &quot;-&quot;??_);_(@_)">
                        <c:v>9365.4360899999992</c:v>
                      </c:pt>
                      <c:pt idx="12" formatCode="_(&quot;$&quot;* #,##0.00_);_(&quot;$&quot;* \(#,##0.00\);_(&quot;$&quot;* &quot;-&quot;??_);_(@_)">
                        <c:v>9459.0904508999993</c:v>
                      </c:pt>
                      <c:pt idx="13" formatCode="_(&quot;$&quot;* #,##0.00_);_(&quot;$&quot;* \(#,##0.00\);_(&quot;$&quot;* &quot;-&quot;??_);_(@_)">
                        <c:v>9553.6813554089986</c:v>
                      </c:pt>
                      <c:pt idx="14" formatCode="_(&quot;$&quot;* #,##0.00_);_(&quot;$&quot;* \(#,##0.00\);_(&quot;$&quot;* &quot;-&quot;??_);_(@_)">
                        <c:v>9649.2181689630888</c:v>
                      </c:pt>
                      <c:pt idx="15" formatCode="_(&quot;$&quot;* #,##0.00_);_(&quot;$&quot;* \(#,##0.00\);_(&quot;$&quot;* &quot;-&quot;??_);_(@_)">
                        <c:v>9745.7103506527201</c:v>
                      </c:pt>
                      <c:pt idx="16" formatCode="_(&quot;$&quot;* #,##0.00_);_(&quot;$&quot;* \(#,##0.00\);_(&quot;$&quot;* &quot;-&quot;??_);_(@_)">
                        <c:v>9843.1674541592474</c:v>
                      </c:pt>
                      <c:pt idx="17" formatCode="_(&quot;$&quot;* #,##0.00_);_(&quot;$&quot;* \(#,##0.00\);_(&quot;$&quot;* &quot;-&quot;??_);_(@_)">
                        <c:v>9941.5991287008401</c:v>
                      </c:pt>
                      <c:pt idx="18" formatCode="_(&quot;$&quot;* #,##0.00_);_(&quot;$&quot;* \(#,##0.00\);_(&quot;$&quot;* &quot;-&quot;??_);_(@_)">
                        <c:v>10041.015119987849</c:v>
                      </c:pt>
                      <c:pt idx="19" formatCode="_(&quot;$&quot;* #,##0.00_);_(&quot;$&quot;* \(#,##0.00\);_(&quot;$&quot;* &quot;-&quot;??_);_(@_)">
                        <c:v>10141.425271187727</c:v>
                      </c:pt>
                      <c:pt idx="20" formatCode="_(&quot;$&quot;* #,##0.00_);_(&quot;$&quot;* \(#,##0.00\);_(&quot;$&quot;* &quot;-&quot;??_);_(@_)">
                        <c:v>10242.839523899604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743-47F4-BDF2-F090E3734DA9}"/>
                  </c:ext>
                </c:extLst>
              </c15:ser>
            </c15:filteredLineSeries>
          </c:ext>
        </c:extLst>
      </c:lineChart>
      <c:catAx>
        <c:axId val="57166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659824"/>
        <c:crosses val="autoZero"/>
        <c:auto val="1"/>
        <c:lblAlgn val="ctr"/>
        <c:lblOffset val="100"/>
        <c:noMultiLvlLbl val="0"/>
      </c:catAx>
      <c:valAx>
        <c:axId val="5716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66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4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0.12761</cdr:x>
      <cdr:y>0.08742</cdr:y>
    </cdr:from>
    <cdr:to>
      <cdr:x>0.44857</cdr:x>
      <cdr:y>0.31663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06778" y="550035"/>
          <a:ext cx="2783715" cy="1442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0.10363</cdr:x>
      <cdr:y>0.08102</cdr:y>
    </cdr:from>
    <cdr:to>
      <cdr:x>0.47486</cdr:x>
      <cdr:y>0.22708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98836" y="509788"/>
          <a:ext cx="3219720" cy="918961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bg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bg1"/>
              </a:solidFill>
            </a:rPr>
            <a:t>FERS Pension Payout</a:t>
          </a:r>
          <a:r>
            <a:rPr lang="en-US" sz="1100" baseline="0">
              <a:solidFill>
                <a:schemeClr val="bg1"/>
              </a:solidFill>
            </a:rPr>
            <a:t> Starts at Age 62</a:t>
          </a:r>
          <a:br>
            <a:rPr lang="en-US" sz="1100" baseline="0">
              <a:solidFill>
                <a:schemeClr val="bg1"/>
              </a:solidFill>
            </a:rPr>
          </a:br>
          <a:r>
            <a:rPr lang="en-US" sz="1100" baseline="0">
              <a:solidFill>
                <a:schemeClr val="bg1"/>
              </a:solidFill>
            </a:rPr>
            <a:t>FERS MRA @ 10 Starts at Age 57 (25% Reduction)</a:t>
          </a:r>
          <a:br>
            <a:rPr lang="en-US" sz="1100" baseline="0">
              <a:solidFill>
                <a:schemeClr val="bg1"/>
              </a:solidFill>
            </a:rPr>
          </a:br>
          <a:r>
            <a:rPr lang="en-US" sz="1100" baseline="0">
              <a:solidFill>
                <a:schemeClr val="bg1"/>
              </a:solidFill>
            </a:rPr>
            <a:t>FERS Refund Uses Current Contributions: $5,709.50</a:t>
          </a:r>
          <a:br>
            <a:rPr lang="en-US" sz="1100" baseline="0">
              <a:solidFill>
                <a:schemeClr val="bg1"/>
              </a:solidFill>
            </a:rPr>
          </a:br>
          <a:r>
            <a:rPr lang="en-US" sz="1100" baseline="0">
              <a:solidFill>
                <a:schemeClr val="bg1"/>
              </a:solidFill>
            </a:rPr>
            <a:t>FERS Refund 10 Years UsesEstimated: $6,540.56</a:t>
          </a:r>
          <a:endParaRPr lang="en-US" sz="1100">
            <a:solidFill>
              <a:schemeClr val="bg1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116" cy="62918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0.09402</cdr:x>
      <cdr:y>0.08483</cdr:y>
    </cdr:from>
    <cdr:to>
      <cdr:x>0.46525</cdr:x>
      <cdr:y>0.23089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5483" y="533758"/>
          <a:ext cx="3219720" cy="918961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bg1"/>
              </a:solidFill>
            </a:rPr>
            <a:t>FERS Pension Payout</a:t>
          </a:r>
          <a:r>
            <a:rPr lang="en-US" sz="1100" baseline="0">
              <a:solidFill>
                <a:schemeClr val="bg1"/>
              </a:solidFill>
            </a:rPr>
            <a:t> Starts at Age 62</a:t>
          </a:r>
          <a:br>
            <a:rPr lang="en-US" sz="1100" baseline="0">
              <a:solidFill>
                <a:schemeClr val="bg1"/>
              </a:solidFill>
            </a:rPr>
          </a:br>
          <a:r>
            <a:rPr lang="en-US" sz="1100" baseline="0">
              <a:solidFill>
                <a:schemeClr val="bg1"/>
              </a:solidFill>
            </a:rPr>
            <a:t>FERS MRA @ 10 Starts at Age 57 (25% Reduction)</a:t>
          </a:r>
          <a:br>
            <a:rPr lang="en-US" sz="1100" baseline="0">
              <a:solidFill>
                <a:schemeClr val="bg1"/>
              </a:solidFill>
            </a:rPr>
          </a:br>
          <a:r>
            <a:rPr lang="en-US" sz="1100" baseline="0">
              <a:solidFill>
                <a:schemeClr val="bg1"/>
              </a:solidFill>
            </a:rPr>
            <a:t>FERS Refund Uses Current Contributions: $5,709.50</a:t>
          </a:r>
          <a:br>
            <a:rPr lang="en-US" sz="1100" baseline="0">
              <a:solidFill>
                <a:schemeClr val="bg1"/>
              </a:solidFill>
            </a:rPr>
          </a:br>
          <a:r>
            <a:rPr lang="en-US" sz="1100" baseline="0">
              <a:solidFill>
                <a:schemeClr val="bg1"/>
              </a:solidFill>
            </a:rPr>
            <a:t>FERS Refund 10 Years UsesEstimated: $6,540.56</a:t>
          </a:r>
          <a:endParaRPr lang="en-US" sz="1100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9"/>
  <sheetViews>
    <sheetView workbookViewId="0">
      <pane ySplit="6" topLeftCell="A30" activePane="bottomLeft" state="frozen"/>
      <selection pane="bottomLeft" activeCell="D70" sqref="D70"/>
    </sheetView>
  </sheetViews>
  <sheetFormatPr defaultRowHeight="15" x14ac:dyDescent="0.25"/>
  <cols>
    <col min="3" max="4" width="14.28515625" bestFit="1" customWidth="1"/>
    <col min="5" max="5" width="19.5703125" bestFit="1" customWidth="1"/>
    <col min="6" max="6" width="19.7109375" bestFit="1" customWidth="1"/>
    <col min="7" max="7" width="14.28515625" bestFit="1" customWidth="1"/>
    <col min="8" max="8" width="19.85546875" bestFit="1" customWidth="1"/>
    <col min="9" max="9" width="14.28515625" bestFit="1" customWidth="1"/>
  </cols>
  <sheetData>
    <row r="2" spans="1:8" x14ac:dyDescent="0.25">
      <c r="A2" t="s">
        <v>0</v>
      </c>
      <c r="C2" s="5">
        <v>5709.5</v>
      </c>
      <c r="D2">
        <f>C2+(21.87*38)</f>
        <v>6540.56</v>
      </c>
    </row>
    <row r="3" spans="1:8" x14ac:dyDescent="0.25">
      <c r="A3" t="s">
        <v>1</v>
      </c>
      <c r="C3" s="2">
        <v>0.08</v>
      </c>
    </row>
    <row r="4" spans="1:8" x14ac:dyDescent="0.25">
      <c r="A4" t="s">
        <v>6</v>
      </c>
      <c r="C4" s="5">
        <f>100000*0.1</f>
        <v>10000</v>
      </c>
    </row>
    <row r="5" spans="1:8" x14ac:dyDescent="0.25">
      <c r="C5" s="2"/>
    </row>
    <row r="6" spans="1:8" x14ac:dyDescent="0.25">
      <c r="A6" t="s">
        <v>3</v>
      </c>
      <c r="B6" t="s">
        <v>2</v>
      </c>
      <c r="C6" t="s">
        <v>4</v>
      </c>
      <c r="D6" t="s">
        <v>5</v>
      </c>
      <c r="E6" t="s">
        <v>7</v>
      </c>
      <c r="F6" t="s">
        <v>8</v>
      </c>
      <c r="G6" t="s">
        <v>9</v>
      </c>
      <c r="H6" t="s">
        <v>10</v>
      </c>
    </row>
    <row r="7" spans="1:8" x14ac:dyDescent="0.25">
      <c r="A7">
        <v>31</v>
      </c>
      <c r="B7">
        <v>0</v>
      </c>
      <c r="C7" s="5">
        <f>C2</f>
        <v>5709.5</v>
      </c>
      <c r="D7" s="5">
        <v>0</v>
      </c>
      <c r="E7" s="5">
        <v>0</v>
      </c>
      <c r="G7" s="5">
        <v>0</v>
      </c>
      <c r="H7" s="5">
        <v>0</v>
      </c>
    </row>
    <row r="8" spans="1:8" x14ac:dyDescent="0.25">
      <c r="A8">
        <v>32</v>
      </c>
      <c r="B8">
        <v>1</v>
      </c>
      <c r="C8" s="5">
        <f>C7*(1+$C$3)^$B$8</f>
        <v>6166.26</v>
      </c>
      <c r="D8" s="5">
        <v>0</v>
      </c>
      <c r="E8" s="5">
        <v>0</v>
      </c>
      <c r="F8" s="1"/>
      <c r="G8" s="5">
        <v>0</v>
      </c>
      <c r="H8">
        <f>D2</f>
        <v>6540.56</v>
      </c>
    </row>
    <row r="9" spans="1:8" x14ac:dyDescent="0.25">
      <c r="A9">
        <v>33</v>
      </c>
      <c r="B9">
        <v>2</v>
      </c>
      <c r="C9" s="5">
        <f>C8*(1+$C$3)^$B$8</f>
        <v>6659.5608000000011</v>
      </c>
      <c r="D9" s="5">
        <v>0</v>
      </c>
      <c r="E9" s="5">
        <v>0</v>
      </c>
      <c r="G9" s="5">
        <v>0</v>
      </c>
      <c r="H9" s="5">
        <f>H8*(1+$C$3)</f>
        <v>7063.8048000000008</v>
      </c>
    </row>
    <row r="10" spans="1:8" x14ac:dyDescent="0.25">
      <c r="A10">
        <v>34</v>
      </c>
      <c r="B10">
        <v>3</v>
      </c>
      <c r="C10" s="5">
        <f>C9*(1+$C$3)^$B$8</f>
        <v>7192.3256640000018</v>
      </c>
      <c r="D10" s="5">
        <v>0</v>
      </c>
      <c r="E10" s="5">
        <v>0</v>
      </c>
      <c r="G10" s="5">
        <v>0</v>
      </c>
      <c r="H10" s="5">
        <f t="shared" ref="H9:H72" si="0">H9*(1+$C$3)</f>
        <v>7628.909184000001</v>
      </c>
    </row>
    <row r="11" spans="1:8" x14ac:dyDescent="0.25">
      <c r="A11">
        <v>35</v>
      </c>
      <c r="B11">
        <v>4</v>
      </c>
      <c r="C11" s="5">
        <f>C10*(1+$C$3)^$B$8</f>
        <v>7767.7117171200025</v>
      </c>
      <c r="D11" s="5">
        <v>0</v>
      </c>
      <c r="E11" s="5">
        <v>0</v>
      </c>
      <c r="G11" s="5">
        <v>0</v>
      </c>
      <c r="H11" s="5">
        <f t="shared" si="0"/>
        <v>8239.2219187200008</v>
      </c>
    </row>
    <row r="12" spans="1:8" x14ac:dyDescent="0.25">
      <c r="A12">
        <v>36</v>
      </c>
      <c r="B12">
        <v>5</v>
      </c>
      <c r="C12" s="5">
        <f>C11*(1+$C$3)^$B$8</f>
        <v>8389.1286544896029</v>
      </c>
      <c r="D12" s="5">
        <v>0</v>
      </c>
      <c r="E12" s="5">
        <v>0</v>
      </c>
      <c r="G12" s="5">
        <v>0</v>
      </c>
      <c r="H12" s="5">
        <f t="shared" si="0"/>
        <v>8898.3596722176007</v>
      </c>
    </row>
    <row r="13" spans="1:8" x14ac:dyDescent="0.25">
      <c r="A13">
        <v>37</v>
      </c>
      <c r="B13">
        <v>6</v>
      </c>
      <c r="C13" s="5">
        <f>C12*(1+$C$3)^$B$8</f>
        <v>9060.2589468487713</v>
      </c>
      <c r="D13" s="5">
        <v>0</v>
      </c>
      <c r="E13" s="5">
        <v>0</v>
      </c>
      <c r="G13" s="5">
        <v>0</v>
      </c>
      <c r="H13" s="5">
        <f t="shared" si="0"/>
        <v>9610.2284459950097</v>
      </c>
    </row>
    <row r="14" spans="1:8" x14ac:dyDescent="0.25">
      <c r="A14">
        <v>38</v>
      </c>
      <c r="B14">
        <v>7</v>
      </c>
      <c r="C14" s="5">
        <f>C13*(1+$C$3)^$B$8</f>
        <v>9785.0796625966741</v>
      </c>
      <c r="D14" s="5">
        <v>0</v>
      </c>
      <c r="E14" s="5">
        <v>0</v>
      </c>
      <c r="G14" s="5">
        <v>0</v>
      </c>
      <c r="H14" s="5">
        <f t="shared" si="0"/>
        <v>10379.046721674611</v>
      </c>
    </row>
    <row r="15" spans="1:8" x14ac:dyDescent="0.25">
      <c r="A15">
        <v>39</v>
      </c>
      <c r="B15">
        <v>8</v>
      </c>
      <c r="C15" s="5">
        <f>C14*(1+$C$3)^$B$8</f>
        <v>10567.886035604408</v>
      </c>
      <c r="D15" s="5">
        <v>0</v>
      </c>
      <c r="E15" s="5">
        <v>0</v>
      </c>
      <c r="G15" s="5">
        <v>0</v>
      </c>
      <c r="H15" s="5">
        <f t="shared" si="0"/>
        <v>11209.370459408581</v>
      </c>
    </row>
    <row r="16" spans="1:8" x14ac:dyDescent="0.25">
      <c r="A16">
        <v>40</v>
      </c>
      <c r="B16">
        <v>9</v>
      </c>
      <c r="C16" s="5">
        <f>C15*(1+$C$3)^$B$8</f>
        <v>11413.316918452761</v>
      </c>
      <c r="D16" s="5">
        <v>0</v>
      </c>
      <c r="E16" s="5">
        <v>0</v>
      </c>
      <c r="G16" s="5">
        <v>0</v>
      </c>
      <c r="H16" s="5">
        <f t="shared" si="0"/>
        <v>12106.120096161269</v>
      </c>
    </row>
    <row r="17" spans="1:8" x14ac:dyDescent="0.25">
      <c r="A17">
        <v>41</v>
      </c>
      <c r="B17">
        <v>10</v>
      </c>
      <c r="C17" s="5">
        <f>C16*(1+$C$3)^$B$8</f>
        <v>12326.382271928984</v>
      </c>
      <c r="D17" s="5">
        <v>0</v>
      </c>
      <c r="E17" s="5">
        <v>0</v>
      </c>
      <c r="G17" s="5">
        <v>0</v>
      </c>
      <c r="H17" s="5">
        <f t="shared" si="0"/>
        <v>13074.60970385417</v>
      </c>
    </row>
    <row r="18" spans="1:8" x14ac:dyDescent="0.25">
      <c r="A18">
        <v>42</v>
      </c>
      <c r="B18">
        <v>11</v>
      </c>
      <c r="C18" s="5">
        <f>C17*(1+$C$3)^$B$8</f>
        <v>13312.492853683303</v>
      </c>
      <c r="D18" s="5">
        <v>0</v>
      </c>
      <c r="E18" s="5">
        <v>0</v>
      </c>
      <c r="G18" s="5">
        <v>0</v>
      </c>
      <c r="H18" s="5">
        <f t="shared" si="0"/>
        <v>14120.578480162505</v>
      </c>
    </row>
    <row r="19" spans="1:8" x14ac:dyDescent="0.25">
      <c r="A19">
        <v>43</v>
      </c>
      <c r="B19">
        <v>12</v>
      </c>
      <c r="C19" s="5">
        <f>C18*(1+$C$3)^$B$8</f>
        <v>14377.492281977968</v>
      </c>
      <c r="D19" s="5">
        <v>0</v>
      </c>
      <c r="E19" s="5">
        <v>0</v>
      </c>
      <c r="G19" s="5">
        <v>0</v>
      </c>
      <c r="H19" s="5">
        <f t="shared" si="0"/>
        <v>15250.224758575507</v>
      </c>
    </row>
    <row r="20" spans="1:8" x14ac:dyDescent="0.25">
      <c r="A20">
        <v>44</v>
      </c>
      <c r="B20">
        <v>13</v>
      </c>
      <c r="C20" s="5">
        <f>C19*(1+$C$3)^$B$8</f>
        <v>15527.691664536205</v>
      </c>
      <c r="D20" s="5">
        <v>0</v>
      </c>
      <c r="E20" s="5">
        <v>0</v>
      </c>
      <c r="G20" s="5">
        <v>0</v>
      </c>
      <c r="H20" s="5">
        <f t="shared" si="0"/>
        <v>16470.24273926155</v>
      </c>
    </row>
    <row r="21" spans="1:8" x14ac:dyDescent="0.25">
      <c r="A21">
        <v>45</v>
      </c>
      <c r="B21">
        <v>14</v>
      </c>
      <c r="C21" s="5">
        <f>C20*(1+$C$3)^$B$8</f>
        <v>16769.906997699101</v>
      </c>
      <c r="D21" s="5">
        <v>0</v>
      </c>
      <c r="E21" s="5">
        <v>0</v>
      </c>
      <c r="G21" s="5">
        <v>0</v>
      </c>
      <c r="H21" s="5">
        <f t="shared" si="0"/>
        <v>17787.862158402477</v>
      </c>
    </row>
    <row r="22" spans="1:8" x14ac:dyDescent="0.25">
      <c r="A22">
        <v>46</v>
      </c>
      <c r="B22">
        <v>15</v>
      </c>
      <c r="C22" s="5">
        <f>C21*(1+$C$3)^$B$8</f>
        <v>18111.499557515031</v>
      </c>
      <c r="D22" s="5">
        <v>0</v>
      </c>
      <c r="E22" s="5">
        <v>0</v>
      </c>
      <c r="G22" s="5">
        <v>0</v>
      </c>
      <c r="H22" s="5">
        <f t="shared" si="0"/>
        <v>19210.891131074677</v>
      </c>
    </row>
    <row r="23" spans="1:8" x14ac:dyDescent="0.25">
      <c r="A23">
        <v>47</v>
      </c>
      <c r="B23">
        <v>16</v>
      </c>
      <c r="C23" s="5">
        <f>C22*(1+$C$3)^$B$8</f>
        <v>19560.419522116234</v>
      </c>
      <c r="D23" s="5">
        <v>0</v>
      </c>
      <c r="E23" s="5">
        <v>0</v>
      </c>
      <c r="G23" s="5">
        <v>0</v>
      </c>
      <c r="H23" s="5">
        <f t="shared" si="0"/>
        <v>20747.762421560652</v>
      </c>
    </row>
    <row r="24" spans="1:8" x14ac:dyDescent="0.25">
      <c r="A24">
        <v>48</v>
      </c>
      <c r="B24">
        <v>17</v>
      </c>
      <c r="C24" s="5">
        <f>C23*(1+$C$3)^$B$8</f>
        <v>21125.253083885535</v>
      </c>
      <c r="D24" s="5">
        <v>0</v>
      </c>
      <c r="E24" s="5">
        <v>0</v>
      </c>
      <c r="G24" s="5">
        <v>0</v>
      </c>
      <c r="H24" s="5">
        <f t="shared" si="0"/>
        <v>22407.583415285506</v>
      </c>
    </row>
    <row r="25" spans="1:8" x14ac:dyDescent="0.25">
      <c r="A25">
        <v>49</v>
      </c>
      <c r="B25">
        <v>18</v>
      </c>
      <c r="C25" s="5">
        <f>C24*(1+$C$3)^$B$8</f>
        <v>22815.273330596377</v>
      </c>
      <c r="D25" s="5">
        <v>0</v>
      </c>
      <c r="E25" s="5">
        <v>0</v>
      </c>
      <c r="G25" s="5">
        <v>0</v>
      </c>
      <c r="H25" s="5">
        <f t="shared" si="0"/>
        <v>24200.190088508349</v>
      </c>
    </row>
    <row r="26" spans="1:8" x14ac:dyDescent="0.25">
      <c r="A26">
        <v>50</v>
      </c>
      <c r="B26">
        <v>19</v>
      </c>
      <c r="C26" s="5">
        <f>C25*(1+$C$3)^$B$8</f>
        <v>24640.495197044089</v>
      </c>
      <c r="D26" s="5">
        <v>0</v>
      </c>
      <c r="E26" s="5">
        <v>0</v>
      </c>
      <c r="G26" s="5">
        <v>0</v>
      </c>
      <c r="H26" s="5">
        <f t="shared" si="0"/>
        <v>26136.205295589018</v>
      </c>
    </row>
    <row r="27" spans="1:8" x14ac:dyDescent="0.25">
      <c r="A27">
        <v>51</v>
      </c>
      <c r="B27">
        <v>20</v>
      </c>
      <c r="C27" s="5">
        <f>C26*(1+$C$3)^$B$8</f>
        <v>26611.734812807619</v>
      </c>
      <c r="D27" s="5">
        <v>0</v>
      </c>
      <c r="E27" s="5">
        <v>0</v>
      </c>
      <c r="G27" s="5">
        <v>0</v>
      </c>
      <c r="H27" s="5">
        <f t="shared" si="0"/>
        <v>28227.10171923614</v>
      </c>
    </row>
    <row r="28" spans="1:8" x14ac:dyDescent="0.25">
      <c r="A28">
        <v>52</v>
      </c>
      <c r="B28">
        <v>21</v>
      </c>
      <c r="C28" s="5">
        <f>C27*(1+$C$3)^$B$8</f>
        <v>28740.673597832232</v>
      </c>
      <c r="D28" s="5">
        <v>0</v>
      </c>
      <c r="E28" s="5">
        <v>0</v>
      </c>
      <c r="G28" s="5">
        <v>0</v>
      </c>
      <c r="H28" s="5">
        <f t="shared" si="0"/>
        <v>30485.269856775034</v>
      </c>
    </row>
    <row r="29" spans="1:8" x14ac:dyDescent="0.25">
      <c r="A29">
        <v>53</v>
      </c>
      <c r="B29">
        <v>22</v>
      </c>
      <c r="C29" s="5">
        <f>C28*(1+$C$3)^$B$8</f>
        <v>31039.927485658813</v>
      </c>
      <c r="D29" s="5">
        <v>0</v>
      </c>
      <c r="E29" s="5">
        <v>0</v>
      </c>
      <c r="G29" s="5">
        <v>0</v>
      </c>
      <c r="H29" s="5">
        <f t="shared" si="0"/>
        <v>32924.091445317041</v>
      </c>
    </row>
    <row r="30" spans="1:8" x14ac:dyDescent="0.25">
      <c r="A30">
        <v>54</v>
      </c>
      <c r="B30">
        <v>23</v>
      </c>
      <c r="C30" s="5">
        <f>C29*(1+$C$3)^$B$8</f>
        <v>33523.12168451152</v>
      </c>
      <c r="D30" s="5">
        <v>0</v>
      </c>
      <c r="E30" s="5">
        <v>0</v>
      </c>
      <c r="G30" s="5">
        <v>0</v>
      </c>
      <c r="H30" s="5">
        <f t="shared" si="0"/>
        <v>35558.018760942403</v>
      </c>
    </row>
    <row r="31" spans="1:8" x14ac:dyDescent="0.25">
      <c r="A31">
        <v>55</v>
      </c>
      <c r="B31">
        <v>24</v>
      </c>
      <c r="C31" s="5">
        <f>C30*(1+$C$3)^$B$8</f>
        <v>36204.971419272442</v>
      </c>
      <c r="D31" s="5">
        <v>0</v>
      </c>
      <c r="E31" s="5">
        <v>0</v>
      </c>
      <c r="G31" s="5">
        <v>0</v>
      </c>
      <c r="H31" s="5">
        <f t="shared" si="0"/>
        <v>38402.6602618178</v>
      </c>
    </row>
    <row r="32" spans="1:8" x14ac:dyDescent="0.25">
      <c r="A32">
        <v>56</v>
      </c>
      <c r="B32">
        <v>25</v>
      </c>
      <c r="C32" s="5">
        <f>C31*(1+$C$3)^$B$8</f>
        <v>39101.369132814238</v>
      </c>
      <c r="D32" s="5">
        <v>0</v>
      </c>
      <c r="E32" s="5">
        <v>0</v>
      </c>
      <c r="G32" s="5">
        <v>0</v>
      </c>
      <c r="H32" s="5">
        <f t="shared" si="0"/>
        <v>41474.873082763224</v>
      </c>
    </row>
    <row r="33" spans="1:9" x14ac:dyDescent="0.25">
      <c r="A33">
        <v>57</v>
      </c>
      <c r="B33">
        <v>26</v>
      </c>
      <c r="C33" s="5">
        <f>C32*(1+$C$3)^$B$8</f>
        <v>42229.478663439382</v>
      </c>
      <c r="D33" s="5">
        <v>0</v>
      </c>
      <c r="E33" s="5">
        <v>0</v>
      </c>
      <c r="F33" s="5"/>
      <c r="G33" s="5">
        <f>(10000*0.75)</f>
        <v>7500</v>
      </c>
      <c r="H33" s="5">
        <f t="shared" si="0"/>
        <v>44792.862929384282</v>
      </c>
      <c r="I33" s="9">
        <f>G33-D33</f>
        <v>7500</v>
      </c>
    </row>
    <row r="34" spans="1:9" x14ac:dyDescent="0.25">
      <c r="A34">
        <v>58</v>
      </c>
      <c r="B34">
        <v>27</v>
      </c>
      <c r="C34" s="5">
        <f>C33*(1+$C$3)^$B$8</f>
        <v>45607.836956514533</v>
      </c>
      <c r="D34" s="5">
        <v>0</v>
      </c>
      <c r="E34" s="5">
        <v>0</v>
      </c>
      <c r="F34" s="5"/>
      <c r="G34" s="5">
        <f>G33*(1+$C$3)+$G$33</f>
        <v>15600</v>
      </c>
      <c r="H34" s="5">
        <f t="shared" si="0"/>
        <v>48376.291963735028</v>
      </c>
      <c r="I34" s="9">
        <f t="shared" ref="I34:I89" si="1">G34-D34</f>
        <v>15600</v>
      </c>
    </row>
    <row r="35" spans="1:9" x14ac:dyDescent="0.25">
      <c r="A35">
        <v>59</v>
      </c>
      <c r="B35">
        <v>28</v>
      </c>
      <c r="C35" s="5">
        <f>C34*(1+$C$3)^$B$8</f>
        <v>49256.463913035695</v>
      </c>
      <c r="D35" s="5">
        <v>0</v>
      </c>
      <c r="E35" s="5">
        <v>0</v>
      </c>
      <c r="F35" s="5"/>
      <c r="G35" s="5">
        <f t="shared" ref="G35:G89" si="2">G34*(1+$C$3)+$G$33</f>
        <v>24348</v>
      </c>
      <c r="H35" s="5">
        <f t="shared" si="0"/>
        <v>52246.395320833835</v>
      </c>
      <c r="I35" s="9">
        <f t="shared" si="1"/>
        <v>24348</v>
      </c>
    </row>
    <row r="36" spans="1:9" x14ac:dyDescent="0.25">
      <c r="A36">
        <v>60</v>
      </c>
      <c r="B36">
        <v>29</v>
      </c>
      <c r="C36" s="5">
        <f>C35*(1+$C$3)^$B$8</f>
        <v>53196.981026078553</v>
      </c>
      <c r="D36" s="5">
        <v>0</v>
      </c>
      <c r="E36" s="5">
        <v>0</v>
      </c>
      <c r="F36" s="5"/>
      <c r="G36" s="5">
        <f t="shared" si="2"/>
        <v>33795.839999999997</v>
      </c>
      <c r="H36" s="5">
        <f t="shared" si="0"/>
        <v>56426.106946500549</v>
      </c>
      <c r="I36" s="9">
        <f t="shared" si="1"/>
        <v>33795.839999999997</v>
      </c>
    </row>
    <row r="37" spans="1:9" x14ac:dyDescent="0.25">
      <c r="A37">
        <v>61</v>
      </c>
      <c r="B37">
        <v>30</v>
      </c>
      <c r="C37" s="5">
        <f>C36*(1+$C$3)^$B$8</f>
        <v>57452.739508164843</v>
      </c>
      <c r="D37" s="5">
        <v>0</v>
      </c>
      <c r="E37" s="5">
        <v>0</v>
      </c>
      <c r="F37" s="5"/>
      <c r="G37" s="5">
        <f t="shared" si="2"/>
        <v>43999.5072</v>
      </c>
      <c r="H37" s="5">
        <f t="shared" si="0"/>
        <v>60940.195502220595</v>
      </c>
      <c r="I37" s="9">
        <f t="shared" si="1"/>
        <v>43999.5072</v>
      </c>
    </row>
    <row r="38" spans="1:9" x14ac:dyDescent="0.25">
      <c r="A38" s="4">
        <v>62</v>
      </c>
      <c r="B38" s="4">
        <v>31</v>
      </c>
      <c r="C38" s="6">
        <f>C37*(1+$C$3)^$B$8</f>
        <v>62048.958668818035</v>
      </c>
      <c r="D38" s="5">
        <v>9000</v>
      </c>
      <c r="E38">
        <v>9000</v>
      </c>
      <c r="F38" s="5">
        <v>9000</v>
      </c>
      <c r="G38" s="5">
        <f t="shared" si="2"/>
        <v>55019.467776000005</v>
      </c>
      <c r="H38" s="5">
        <f t="shared" si="0"/>
        <v>65815.411142398239</v>
      </c>
      <c r="I38" s="9">
        <f t="shared" si="1"/>
        <v>46019.467776000005</v>
      </c>
    </row>
    <row r="39" spans="1:9" x14ac:dyDescent="0.25">
      <c r="A39">
        <v>63</v>
      </c>
      <c r="B39">
        <v>32</v>
      </c>
      <c r="C39" s="5">
        <f>C38*(1+$C$3)^$B$8</f>
        <v>67012.875362323481</v>
      </c>
      <c r="D39" s="5">
        <f>D38*(1+$C$3)+9000</f>
        <v>18720</v>
      </c>
      <c r="E39" s="5">
        <f>E38*(1+$C$3)+F39</f>
        <v>18810</v>
      </c>
      <c r="F39" s="5">
        <f>F38+(F38*0.01)</f>
        <v>9090</v>
      </c>
      <c r="G39" s="5">
        <f t="shared" si="2"/>
        <v>66921.025198080009</v>
      </c>
      <c r="H39" s="5">
        <f t="shared" si="0"/>
        <v>71080.6440337901</v>
      </c>
      <c r="I39" s="9">
        <f t="shared" si="1"/>
        <v>48201.025198080009</v>
      </c>
    </row>
    <row r="40" spans="1:9" x14ac:dyDescent="0.25">
      <c r="A40" s="3">
        <v>64</v>
      </c>
      <c r="B40" s="3">
        <v>33</v>
      </c>
      <c r="C40" s="7">
        <f>C39*(1+$C$3)^$B$8</f>
        <v>72373.905391309367</v>
      </c>
      <c r="D40" s="7">
        <f t="shared" ref="D40:D89" si="3">D39*(1+$C$3)+9000</f>
        <v>29217.600000000002</v>
      </c>
      <c r="E40" s="7">
        <f>E39*(1+$C$3)+F40</f>
        <v>29495.700000000004</v>
      </c>
      <c r="F40" s="7">
        <f t="shared" ref="F40:F89" si="4">F39+(F39*0.01)</f>
        <v>9180.9</v>
      </c>
      <c r="G40" s="8">
        <f t="shared" si="2"/>
        <v>79774.70721392642</v>
      </c>
      <c r="H40" s="7">
        <f t="shared" si="0"/>
        <v>76767.09555649331</v>
      </c>
      <c r="I40" s="9">
        <f t="shared" si="1"/>
        <v>50557.107213926414</v>
      </c>
    </row>
    <row r="41" spans="1:9" x14ac:dyDescent="0.25">
      <c r="A41">
        <v>65</v>
      </c>
      <c r="B41">
        <v>34</v>
      </c>
      <c r="C41" s="5">
        <f>C40*(1+$C$3)^$B$8</f>
        <v>78163.817822614117</v>
      </c>
      <c r="D41" s="5">
        <f t="shared" si="3"/>
        <v>40555.008000000002</v>
      </c>
      <c r="E41" s="5">
        <f>E40*(1+$C$3)+F41</f>
        <v>41128.065000000002</v>
      </c>
      <c r="F41" s="5">
        <f t="shared" si="4"/>
        <v>9272.7089999999989</v>
      </c>
      <c r="G41" s="5">
        <f t="shared" si="2"/>
        <v>93656.683791040545</v>
      </c>
      <c r="H41" s="5">
        <f t="shared" si="0"/>
        <v>82908.463201012783</v>
      </c>
      <c r="I41" s="9">
        <f t="shared" si="1"/>
        <v>53101.675791040543</v>
      </c>
    </row>
    <row r="42" spans="1:9" x14ac:dyDescent="0.25">
      <c r="A42">
        <v>66</v>
      </c>
      <c r="B42">
        <v>35</v>
      </c>
      <c r="C42" s="5">
        <f>C41*(1+$C$3)^$B$8</f>
        <v>84416.923248423249</v>
      </c>
      <c r="D42" s="5">
        <f t="shared" si="3"/>
        <v>52799.408640000001</v>
      </c>
      <c r="E42" s="5">
        <f>E41*(1+$C$3)+F42</f>
        <v>53783.74629000001</v>
      </c>
      <c r="F42" s="5">
        <f t="shared" si="4"/>
        <v>9365.4360899999992</v>
      </c>
      <c r="G42" s="5">
        <f t="shared" si="2"/>
        <v>108649.2184943238</v>
      </c>
      <c r="H42" s="5">
        <f t="shared" si="0"/>
        <v>89541.140257093808</v>
      </c>
      <c r="I42" s="9">
        <f t="shared" si="1"/>
        <v>55849.809854323794</v>
      </c>
    </row>
    <row r="43" spans="1:9" x14ac:dyDescent="0.25">
      <c r="A43">
        <v>67</v>
      </c>
      <c r="B43">
        <v>36</v>
      </c>
      <c r="C43" s="5">
        <f>C42*(1+$C$3)^$B$8</f>
        <v>91170.277108297116</v>
      </c>
      <c r="D43" s="5">
        <f t="shared" si="3"/>
        <v>66023.361331200009</v>
      </c>
      <c r="E43" s="5">
        <f>E42*(1+$C$3)+F43</f>
        <v>67545.536444100013</v>
      </c>
      <c r="F43" s="5">
        <f t="shared" si="4"/>
        <v>9459.0904508999993</v>
      </c>
      <c r="G43" s="5">
        <f t="shared" si="2"/>
        <v>124841.15597386971</v>
      </c>
      <c r="H43" s="5">
        <f t="shared" si="0"/>
        <v>96704.431477661317</v>
      </c>
      <c r="I43" s="9">
        <f t="shared" si="1"/>
        <v>58817.794642669702</v>
      </c>
    </row>
    <row r="44" spans="1:9" x14ac:dyDescent="0.25">
      <c r="A44">
        <v>68</v>
      </c>
      <c r="B44">
        <v>37</v>
      </c>
      <c r="C44" s="5">
        <f>C43*(1+$C$3)^$B$8</f>
        <v>98463.899276960889</v>
      </c>
      <c r="D44" s="5">
        <f t="shared" si="3"/>
        <v>80305.230237696014</v>
      </c>
      <c r="E44" s="5">
        <f>E43*(1+$C$3)+F44</f>
        <v>82502.860715037023</v>
      </c>
      <c r="F44" s="5">
        <f t="shared" si="4"/>
        <v>9553.6813554089986</v>
      </c>
      <c r="G44" s="5">
        <f t="shared" si="2"/>
        <v>142328.44845177929</v>
      </c>
      <c r="H44" s="5">
        <f t="shared" si="0"/>
        <v>104440.78599587423</v>
      </c>
      <c r="I44" s="9">
        <f t="shared" si="1"/>
        <v>62023.218214083274</v>
      </c>
    </row>
    <row r="45" spans="1:9" x14ac:dyDescent="0.25">
      <c r="A45">
        <v>69</v>
      </c>
      <c r="B45">
        <v>38</v>
      </c>
      <c r="C45" s="5">
        <f>C44*(1+$C$3)^$B$8</f>
        <v>106341.01121911776</v>
      </c>
      <c r="D45" s="5">
        <f t="shared" si="3"/>
        <v>95729.648656711695</v>
      </c>
      <c r="E45" s="5">
        <f>E44*(1+$C$3)+F45</f>
        <v>98752.307741203083</v>
      </c>
      <c r="F45" s="5">
        <f t="shared" si="4"/>
        <v>9649.2181689630888</v>
      </c>
      <c r="G45" s="5">
        <f t="shared" si="2"/>
        <v>161214.72432792163</v>
      </c>
      <c r="H45" s="5">
        <f t="shared" si="0"/>
        <v>112796.04887554418</v>
      </c>
      <c r="I45" s="9">
        <f t="shared" si="1"/>
        <v>65485.075671209939</v>
      </c>
    </row>
    <row r="46" spans="1:9" x14ac:dyDescent="0.25">
      <c r="A46" s="3">
        <v>70</v>
      </c>
      <c r="B46" s="3">
        <v>39</v>
      </c>
      <c r="C46" s="7">
        <f>C45*(1+$C$3)^$B$8</f>
        <v>114848.29211664719</v>
      </c>
      <c r="D46" s="7">
        <f t="shared" si="3"/>
        <v>112388.02054924864</v>
      </c>
      <c r="E46" s="8">
        <f>E45*(1+$C$3)+F46</f>
        <v>116398.20271115206</v>
      </c>
      <c r="F46" s="7">
        <f t="shared" si="4"/>
        <v>9745.7103506527201</v>
      </c>
      <c r="G46" s="7">
        <f t="shared" si="2"/>
        <v>181611.90227415538</v>
      </c>
      <c r="H46" s="7">
        <f t="shared" si="0"/>
        <v>121819.73278558772</v>
      </c>
      <c r="I46" s="9">
        <f t="shared" si="1"/>
        <v>69223.881724906736</v>
      </c>
    </row>
    <row r="47" spans="1:9" x14ac:dyDescent="0.25">
      <c r="A47" s="3">
        <v>71</v>
      </c>
      <c r="B47" s="3">
        <v>40</v>
      </c>
      <c r="C47" s="7">
        <f>C46*(1+$C$3)^$B$8</f>
        <v>124036.15548597898</v>
      </c>
      <c r="D47" s="8">
        <f t="shared" si="3"/>
        <v>130379.06219318854</v>
      </c>
      <c r="E47" s="7">
        <f>E46*(1+$C$3)+F47</f>
        <v>135553.22638220349</v>
      </c>
      <c r="F47" s="7">
        <f t="shared" si="4"/>
        <v>9843.1674541592474</v>
      </c>
      <c r="G47" s="7">
        <f t="shared" si="2"/>
        <v>203640.85445608781</v>
      </c>
      <c r="H47" s="7">
        <f t="shared" si="0"/>
        <v>131565.31140843476</v>
      </c>
      <c r="I47" s="9">
        <f t="shared" si="1"/>
        <v>73261.792262899267</v>
      </c>
    </row>
    <row r="48" spans="1:9" x14ac:dyDescent="0.25">
      <c r="A48">
        <v>72</v>
      </c>
      <c r="B48">
        <v>41</v>
      </c>
      <c r="C48" s="5">
        <f>C47*(1+$C$3)^$B$8</f>
        <v>133959.0479248573</v>
      </c>
      <c r="D48" s="5">
        <f t="shared" si="3"/>
        <v>149809.38716864362</v>
      </c>
      <c r="E48" s="5">
        <f>E47*(1+$C$3)+F48</f>
        <v>156339.08362148062</v>
      </c>
      <c r="F48" s="5">
        <f t="shared" si="4"/>
        <v>9941.5991287008401</v>
      </c>
      <c r="G48" s="5">
        <f t="shared" si="2"/>
        <v>227432.12281257485</v>
      </c>
      <c r="H48" s="5">
        <f t="shared" si="0"/>
        <v>142090.53632110954</v>
      </c>
      <c r="I48" s="9">
        <f t="shared" si="1"/>
        <v>77622.735643931228</v>
      </c>
    </row>
    <row r="49" spans="1:9" x14ac:dyDescent="0.25">
      <c r="A49">
        <v>73</v>
      </c>
      <c r="B49">
        <v>42</v>
      </c>
      <c r="C49" s="5">
        <f>C48*(1+$C$3)^$B$8</f>
        <v>144675.77175884589</v>
      </c>
      <c r="D49" s="5">
        <f t="shared" si="3"/>
        <v>170794.13814213511</v>
      </c>
      <c r="E49" s="5">
        <f>E48*(1+$C$3)+F49</f>
        <v>178887.22543118693</v>
      </c>
      <c r="F49" s="5">
        <f t="shared" si="4"/>
        <v>10041.015119987849</v>
      </c>
      <c r="G49" s="5">
        <f t="shared" si="2"/>
        <v>253126.69263758085</v>
      </c>
      <c r="H49" s="5">
        <f t="shared" si="0"/>
        <v>153457.7792267983</v>
      </c>
      <c r="I49" s="9">
        <f t="shared" si="1"/>
        <v>82332.554495445744</v>
      </c>
    </row>
    <row r="50" spans="1:9" x14ac:dyDescent="0.25">
      <c r="A50">
        <v>74</v>
      </c>
      <c r="B50">
        <v>43</v>
      </c>
      <c r="C50" s="5">
        <f>C49*(1+$C$3)^$B$8</f>
        <v>156249.83349955358</v>
      </c>
      <c r="D50" s="5">
        <f t="shared" si="3"/>
        <v>193457.66919350592</v>
      </c>
      <c r="E50" s="5">
        <f>E49*(1+$C$3)+F50</f>
        <v>203339.62873686964</v>
      </c>
      <c r="F50" s="5">
        <f t="shared" si="4"/>
        <v>10141.425271187727</v>
      </c>
      <c r="G50" s="5">
        <f t="shared" si="2"/>
        <v>280876.82804858737</v>
      </c>
      <c r="H50" s="5">
        <f t="shared" si="0"/>
        <v>165734.40156494218</v>
      </c>
      <c r="I50" s="9">
        <f t="shared" si="1"/>
        <v>87419.158855081449</v>
      </c>
    </row>
    <row r="51" spans="1:9" x14ac:dyDescent="0.25">
      <c r="A51">
        <v>75</v>
      </c>
      <c r="B51">
        <v>44</v>
      </c>
      <c r="C51" s="5">
        <f>C50*(1+$C$3)^$B$8</f>
        <v>168749.82017951788</v>
      </c>
      <c r="D51" s="5">
        <f t="shared" si="3"/>
        <v>217934.28272898641</v>
      </c>
      <c r="E51" s="5">
        <f>E50*(1+$C$3)+F51</f>
        <v>229849.63855971882</v>
      </c>
      <c r="F51" s="5">
        <f t="shared" si="4"/>
        <v>10242.839523899604</v>
      </c>
      <c r="G51" s="5">
        <f t="shared" si="2"/>
        <v>310846.97429247439</v>
      </c>
      <c r="H51" s="5">
        <f t="shared" si="0"/>
        <v>178993.15369013755</v>
      </c>
      <c r="I51" s="9">
        <f t="shared" si="1"/>
        <v>92912.691563487984</v>
      </c>
    </row>
    <row r="52" spans="1:9" x14ac:dyDescent="0.25">
      <c r="A52">
        <v>76</v>
      </c>
      <c r="B52">
        <v>45</v>
      </c>
      <c r="C52" s="5">
        <f>C51*(1+$C$3)^$B$8</f>
        <v>182249.80579387932</v>
      </c>
      <c r="D52" s="5">
        <f t="shared" si="3"/>
        <v>244369.02534730535</v>
      </c>
      <c r="E52" s="5">
        <f>E51*(1+$C$3)+F52</f>
        <v>258582.87756363495</v>
      </c>
      <c r="F52" s="5">
        <f t="shared" si="4"/>
        <v>10345.2679191386</v>
      </c>
      <c r="G52" s="5">
        <f t="shared" si="2"/>
        <v>343214.73223587236</v>
      </c>
      <c r="H52" s="5">
        <f t="shared" si="0"/>
        <v>193312.60598534858</v>
      </c>
      <c r="I52" s="9">
        <f t="shared" si="1"/>
        <v>98845.706888567016</v>
      </c>
    </row>
    <row r="53" spans="1:9" x14ac:dyDescent="0.25">
      <c r="A53">
        <v>77</v>
      </c>
      <c r="B53">
        <v>46</v>
      </c>
      <c r="C53" s="5">
        <f>C52*(1+$C$3)^$B$8</f>
        <v>196829.79025738969</v>
      </c>
      <c r="D53" s="5">
        <f t="shared" si="3"/>
        <v>272918.54737508978</v>
      </c>
      <c r="E53" s="5">
        <f>E52*(1+$C$3)+F53</f>
        <v>289718.22836705571</v>
      </c>
      <c r="F53" s="5">
        <f t="shared" si="4"/>
        <v>10448.720598329986</v>
      </c>
      <c r="G53" s="5">
        <f t="shared" si="2"/>
        <v>378171.91081474215</v>
      </c>
      <c r="H53" s="5">
        <f t="shared" si="0"/>
        <v>208777.61446417647</v>
      </c>
      <c r="I53" s="9">
        <f t="shared" si="1"/>
        <v>105253.36343965237</v>
      </c>
    </row>
    <row r="54" spans="1:9" x14ac:dyDescent="0.25">
      <c r="A54">
        <v>78</v>
      </c>
      <c r="B54">
        <v>47</v>
      </c>
      <c r="C54" s="5">
        <f>C53*(1+$C$3)^$B$8</f>
        <v>212576.17347798086</v>
      </c>
      <c r="D54" s="5">
        <f t="shared" si="3"/>
        <v>303752.03116509697</v>
      </c>
      <c r="E54" s="5">
        <f>E53*(1+$C$3)+F54</f>
        <v>323448.89444073348</v>
      </c>
      <c r="F54" s="5">
        <f t="shared" si="4"/>
        <v>10553.207804313286</v>
      </c>
      <c r="G54" s="5">
        <f t="shared" si="2"/>
        <v>415925.66367992153</v>
      </c>
      <c r="H54" s="5">
        <f t="shared" si="0"/>
        <v>225479.82362131061</v>
      </c>
      <c r="I54" s="9">
        <f t="shared" si="1"/>
        <v>112173.63251482457</v>
      </c>
    </row>
    <row r="55" spans="1:9" x14ac:dyDescent="0.25">
      <c r="A55">
        <v>79</v>
      </c>
      <c r="B55">
        <v>48</v>
      </c>
      <c r="C55" s="5">
        <f>C54*(1+$C$3)^$B$8</f>
        <v>229582.26735621935</v>
      </c>
      <c r="D55" s="5">
        <f t="shared" si="3"/>
        <v>337052.19365830475</v>
      </c>
      <c r="E55" s="5">
        <f>E54*(1+$C$3)+F55</f>
        <v>359983.54587834858</v>
      </c>
      <c r="F55" s="5">
        <f t="shared" si="4"/>
        <v>10658.739882356418</v>
      </c>
      <c r="G55" s="5">
        <f t="shared" si="2"/>
        <v>456699.71677431528</v>
      </c>
      <c r="H55" s="5">
        <f t="shared" si="0"/>
        <v>243518.20951101548</v>
      </c>
      <c r="I55" s="9">
        <f t="shared" si="1"/>
        <v>119647.52311601053</v>
      </c>
    </row>
    <row r="56" spans="1:9" x14ac:dyDescent="0.25">
      <c r="A56">
        <v>80</v>
      </c>
      <c r="B56">
        <v>49</v>
      </c>
      <c r="C56" s="5">
        <f>C55*(1+$C$3)^$B$8</f>
        <v>247948.8487447169</v>
      </c>
      <c r="D56" s="5">
        <f t="shared" si="3"/>
        <v>373016.36915096914</v>
      </c>
      <c r="E56" s="5">
        <f>E55*(1+$C$3)+F56</f>
        <v>399547.55682979646</v>
      </c>
      <c r="F56" s="5">
        <f t="shared" si="4"/>
        <v>10765.327281179982</v>
      </c>
      <c r="G56" s="5">
        <f t="shared" si="2"/>
        <v>500735.69411626057</v>
      </c>
      <c r="H56" s="5">
        <f t="shared" si="0"/>
        <v>262999.66627189674</v>
      </c>
      <c r="I56" s="9">
        <f t="shared" si="1"/>
        <v>127719.32496529142</v>
      </c>
    </row>
    <row r="57" spans="1:9" x14ac:dyDescent="0.25">
      <c r="A57">
        <v>81</v>
      </c>
      <c r="B57">
        <v>50</v>
      </c>
      <c r="C57" s="5">
        <f>C56*(1+$C$3)^$B$8</f>
        <v>267784.75664429425</v>
      </c>
      <c r="D57" s="5">
        <f t="shared" si="3"/>
        <v>411857.67868304672</v>
      </c>
      <c r="E57" s="5">
        <f>E56*(1+$C$3)+F57</f>
        <v>442384.341930172</v>
      </c>
      <c r="F57" s="5">
        <f t="shared" si="4"/>
        <v>10872.980553991782</v>
      </c>
      <c r="G57" s="5">
        <f t="shared" si="2"/>
        <v>548294.54964556149</v>
      </c>
      <c r="H57" s="5">
        <f t="shared" si="0"/>
        <v>284039.63957364851</v>
      </c>
      <c r="I57" s="9">
        <f t="shared" si="1"/>
        <v>136436.87096251477</v>
      </c>
    </row>
    <row r="58" spans="1:9" x14ac:dyDescent="0.25">
      <c r="A58">
        <v>82</v>
      </c>
      <c r="B58">
        <v>51</v>
      </c>
      <c r="C58" s="5">
        <f>C57*(1+$C$3)^$B$8</f>
        <v>289207.53717583779</v>
      </c>
      <c r="D58" s="5">
        <f t="shared" si="3"/>
        <v>453806.29297769046</v>
      </c>
      <c r="E58" s="5">
        <f>E57*(1+$C$3)+F58</f>
        <v>488756.79964411748</v>
      </c>
      <c r="F58" s="5">
        <f t="shared" si="4"/>
        <v>10981.710359531698</v>
      </c>
      <c r="G58" s="5">
        <f t="shared" si="2"/>
        <v>599658.11361720646</v>
      </c>
      <c r="H58" s="5">
        <f t="shared" si="0"/>
        <v>306762.81073954044</v>
      </c>
      <c r="I58" s="9">
        <f t="shared" si="1"/>
        <v>145851.82063951599</v>
      </c>
    </row>
    <row r="59" spans="1:9" x14ac:dyDescent="0.25">
      <c r="A59">
        <v>83</v>
      </c>
      <c r="B59">
        <v>52</v>
      </c>
      <c r="C59" s="5">
        <f>C58*(1+$C$3)^$B$8</f>
        <v>312344.14014990482</v>
      </c>
      <c r="D59" s="5">
        <f t="shared" si="3"/>
        <v>499110.79641590576</v>
      </c>
      <c r="E59" s="5">
        <f>E58*(1+$C$3)+F59</f>
        <v>538948.87107877398</v>
      </c>
      <c r="F59" s="5">
        <f t="shared" si="4"/>
        <v>11091.527463127015</v>
      </c>
      <c r="G59" s="5">
        <f t="shared" si="2"/>
        <v>655130.76270658302</v>
      </c>
      <c r="H59" s="5">
        <f t="shared" si="0"/>
        <v>331303.83559870371</v>
      </c>
      <c r="I59" s="9">
        <f t="shared" si="1"/>
        <v>156019.96629067726</v>
      </c>
    </row>
    <row r="60" spans="1:9" x14ac:dyDescent="0.25">
      <c r="A60">
        <v>84</v>
      </c>
      <c r="B60">
        <v>53</v>
      </c>
      <c r="C60" s="5">
        <f>C59*(1+$C$3)^$B$8</f>
        <v>337331.67136189726</v>
      </c>
      <c r="D60" s="5">
        <f t="shared" si="3"/>
        <v>548039.6601291782</v>
      </c>
      <c r="E60" s="5">
        <f>E59*(1+$C$3)+F60</f>
        <v>593267.22350283421</v>
      </c>
      <c r="F60" s="5">
        <f t="shared" si="4"/>
        <v>11202.442737758285</v>
      </c>
      <c r="G60" s="5">
        <f t="shared" si="2"/>
        <v>715041.2237231097</v>
      </c>
      <c r="H60" s="5">
        <f t="shared" si="0"/>
        <v>357808.14244660002</v>
      </c>
      <c r="I60" s="9">
        <f t="shared" si="1"/>
        <v>167001.5635939315</v>
      </c>
    </row>
    <row r="61" spans="1:9" x14ac:dyDescent="0.25">
      <c r="A61">
        <v>85</v>
      </c>
      <c r="B61">
        <v>54</v>
      </c>
      <c r="C61" s="5">
        <f>C60*(1+$C$3)^$B$8</f>
        <v>364318.20507084904</v>
      </c>
      <c r="D61" s="5">
        <f t="shared" si="3"/>
        <v>600882.83293951245</v>
      </c>
      <c r="E61" s="5">
        <f>E60*(1+$C$3)+F61</f>
        <v>652043.06854819693</v>
      </c>
      <c r="F61" s="5">
        <f t="shared" si="4"/>
        <v>11314.467165135868</v>
      </c>
      <c r="G61" s="5">
        <f t="shared" si="2"/>
        <v>779744.52162095858</v>
      </c>
      <c r="H61" s="5">
        <f t="shared" si="0"/>
        <v>386432.79384232807</v>
      </c>
      <c r="I61" s="9">
        <f t="shared" si="1"/>
        <v>178861.68868144613</v>
      </c>
    </row>
    <row r="62" spans="1:9" x14ac:dyDescent="0.25">
      <c r="A62">
        <v>86</v>
      </c>
      <c r="B62">
        <v>55</v>
      </c>
      <c r="C62" s="5">
        <f>C61*(1+$C$3)^$B$8</f>
        <v>393463.66147651698</v>
      </c>
      <c r="D62" s="5">
        <f t="shared" si="3"/>
        <v>657953.45957467344</v>
      </c>
      <c r="E62" s="5">
        <f>E61*(1+$C$3)+F62</f>
        <v>715634.12586883991</v>
      </c>
      <c r="F62" s="5">
        <f t="shared" si="4"/>
        <v>11427.611836787226</v>
      </c>
      <c r="G62" s="5">
        <f t="shared" si="2"/>
        <v>849624.08335063537</v>
      </c>
      <c r="H62" s="5">
        <f t="shared" si="0"/>
        <v>417347.41734971432</v>
      </c>
      <c r="I62" s="9">
        <f t="shared" si="1"/>
        <v>191670.62377596193</v>
      </c>
    </row>
    <row r="63" spans="1:9" x14ac:dyDescent="0.25">
      <c r="A63">
        <v>87</v>
      </c>
      <c r="B63">
        <v>56</v>
      </c>
      <c r="C63" s="5">
        <f>C62*(1+$C$3)^$B$8</f>
        <v>424940.75439463835</v>
      </c>
      <c r="D63" s="5">
        <f t="shared" si="3"/>
        <v>719589.73634064733</v>
      </c>
      <c r="E63" s="5">
        <f>E62*(1+$C$3)+F63</f>
        <v>784426.74389350228</v>
      </c>
      <c r="F63" s="5">
        <f t="shared" si="4"/>
        <v>11541.887955155098</v>
      </c>
      <c r="G63" s="5">
        <f t="shared" si="2"/>
        <v>925094.0100186863</v>
      </c>
      <c r="H63" s="5">
        <f t="shared" si="0"/>
        <v>450735.21073769149</v>
      </c>
      <c r="I63" s="9">
        <f t="shared" si="1"/>
        <v>205504.27367803897</v>
      </c>
    </row>
    <row r="64" spans="1:9" x14ac:dyDescent="0.25">
      <c r="A64">
        <v>88</v>
      </c>
      <c r="B64">
        <v>57</v>
      </c>
      <c r="C64" s="5">
        <f>C63*(1+$C$3)^$B$8</f>
        <v>458936.01474620943</v>
      </c>
      <c r="D64" s="5">
        <f t="shared" si="3"/>
        <v>786156.91524789913</v>
      </c>
      <c r="E64" s="5">
        <f>E63*(1+$C$3)+F64</f>
        <v>858838.1902396892</v>
      </c>
      <c r="F64" s="5">
        <f t="shared" si="4"/>
        <v>11657.306834706649</v>
      </c>
      <c r="G64" s="5">
        <f t="shared" si="2"/>
        <v>1006601.5308201812</v>
      </c>
      <c r="H64" s="5">
        <f t="shared" si="0"/>
        <v>486794.02759670687</v>
      </c>
      <c r="I64" s="9">
        <f t="shared" si="1"/>
        <v>220444.61557228211</v>
      </c>
    </row>
    <row r="65" spans="1:9" x14ac:dyDescent="0.25">
      <c r="A65">
        <v>89</v>
      </c>
      <c r="B65">
        <v>58</v>
      </c>
      <c r="C65" s="5">
        <f>C64*(1+$C$3)^$B$8</f>
        <v>495650.8959259062</v>
      </c>
      <c r="D65" s="5">
        <f t="shared" si="3"/>
        <v>858049.46846773115</v>
      </c>
      <c r="E65" s="5">
        <f>E64*(1+$C$3)+F65</f>
        <v>939319.12536191812</v>
      </c>
      <c r="F65" s="5">
        <f t="shared" si="4"/>
        <v>11773.879903053716</v>
      </c>
      <c r="G65" s="5">
        <f t="shared" si="2"/>
        <v>1094629.6532857958</v>
      </c>
      <c r="H65" s="5">
        <f t="shared" si="0"/>
        <v>525737.54980444349</v>
      </c>
      <c r="I65" s="9">
        <f t="shared" si="1"/>
        <v>236580.18481806468</v>
      </c>
    </row>
    <row r="66" spans="1:9" x14ac:dyDescent="0.25">
      <c r="A66">
        <v>90</v>
      </c>
      <c r="B66">
        <v>59</v>
      </c>
      <c r="C66" s="5">
        <f>C65*(1+$C$3)^$B$8</f>
        <v>535302.96759997867</v>
      </c>
      <c r="D66" s="5">
        <f t="shared" si="3"/>
        <v>935693.42594514973</v>
      </c>
      <c r="E66" s="5">
        <f>E65*(1+$C$3)+F66</f>
        <v>1026356.274092956</v>
      </c>
      <c r="F66" s="5">
        <f t="shared" si="4"/>
        <v>11891.618702084254</v>
      </c>
      <c r="G66" s="5">
        <f t="shared" si="2"/>
        <v>1189700.0255486595</v>
      </c>
      <c r="H66" s="5">
        <f t="shared" si="0"/>
        <v>567796.55378879898</v>
      </c>
      <c r="I66" s="9">
        <f t="shared" si="1"/>
        <v>254006.59960350976</v>
      </c>
    </row>
    <row r="67" spans="1:9" x14ac:dyDescent="0.25">
      <c r="A67">
        <v>91</v>
      </c>
      <c r="B67">
        <v>60</v>
      </c>
      <c r="C67" s="5">
        <f>C66*(1+$C$3)^$B$8</f>
        <v>578127.20500797697</v>
      </c>
      <c r="D67" s="5">
        <f t="shared" si="3"/>
        <v>1019548.9000207618</v>
      </c>
      <c r="E67" s="5">
        <f>E66*(1+$C$3)+F67</f>
        <v>1120475.3109094976</v>
      </c>
      <c r="F67" s="5">
        <f t="shared" si="4"/>
        <v>12010.534889105096</v>
      </c>
      <c r="G67" s="5">
        <f t="shared" si="2"/>
        <v>1292376.0275925524</v>
      </c>
      <c r="H67" s="5">
        <f t="shared" si="0"/>
        <v>613220.27809190296</v>
      </c>
      <c r="I67" s="9">
        <f t="shared" si="1"/>
        <v>272827.1275717906</v>
      </c>
    </row>
    <row r="68" spans="1:9" x14ac:dyDescent="0.25">
      <c r="A68">
        <v>92</v>
      </c>
      <c r="B68">
        <v>61</v>
      </c>
      <c r="C68" s="5">
        <f>C67*(1+$C$3)^$B$8</f>
        <v>624377.38140861515</v>
      </c>
      <c r="D68" s="5">
        <f t="shared" si="3"/>
        <v>1110112.8120224227</v>
      </c>
      <c r="E68" s="5">
        <f>E67*(1+$C$3)+F68</f>
        <v>1222243.9760202535</v>
      </c>
      <c r="F68" s="5">
        <f t="shared" si="4"/>
        <v>12130.640237996147</v>
      </c>
      <c r="G68" s="5">
        <f t="shared" si="2"/>
        <v>1403266.1097999567</v>
      </c>
      <c r="H68" s="5">
        <f t="shared" si="0"/>
        <v>662277.90033925523</v>
      </c>
      <c r="I68" s="9">
        <f t="shared" si="1"/>
        <v>293153.297777534</v>
      </c>
    </row>
    <row r="69" spans="1:9" x14ac:dyDescent="0.25">
      <c r="A69">
        <v>93</v>
      </c>
      <c r="B69">
        <v>62</v>
      </c>
      <c r="C69" s="5">
        <f>C68*(1+$C$3)^$B$8</f>
        <v>674327.57192130445</v>
      </c>
      <c r="D69" s="5">
        <f t="shared" si="3"/>
        <v>1207921.8369842165</v>
      </c>
      <c r="E69" s="5">
        <f>E68*(1+$C$3)+F69</f>
        <v>1332275.4407422498</v>
      </c>
      <c r="F69" s="5">
        <f t="shared" si="4"/>
        <v>12251.946640376109</v>
      </c>
      <c r="G69" s="5">
        <f t="shared" si="2"/>
        <v>1523027.3985839533</v>
      </c>
      <c r="H69" s="5">
        <f t="shared" si="0"/>
        <v>715260.13236639567</v>
      </c>
      <c r="I69" s="9">
        <f t="shared" si="1"/>
        <v>315105.5615997368</v>
      </c>
    </row>
    <row r="70" spans="1:9" x14ac:dyDescent="0.25">
      <c r="A70">
        <v>94</v>
      </c>
      <c r="B70">
        <v>63</v>
      </c>
      <c r="C70" s="5">
        <f>C69*(1+$C$3)^$B$8</f>
        <v>728273.77767500887</v>
      </c>
      <c r="D70" s="5">
        <f t="shared" si="3"/>
        <v>1313555.583942954</v>
      </c>
      <c r="E70" s="5">
        <f>E69*(1+$C$3)+F70</f>
        <v>1451231.9421084097</v>
      </c>
      <c r="F70" s="5">
        <f t="shared" si="4"/>
        <v>12374.46610677987</v>
      </c>
      <c r="G70" s="5">
        <f t="shared" si="2"/>
        <v>1652369.5904706696</v>
      </c>
      <c r="H70" s="5">
        <f t="shared" si="0"/>
        <v>772480.94295570743</v>
      </c>
      <c r="I70" s="9">
        <f t="shared" si="1"/>
        <v>338814.0065277156</v>
      </c>
    </row>
    <row r="71" spans="1:9" x14ac:dyDescent="0.25">
      <c r="A71">
        <v>95</v>
      </c>
      <c r="B71">
        <v>64</v>
      </c>
      <c r="C71" s="5">
        <f>C70*(1+$C$3)^$B$8</f>
        <v>786535.67988900968</v>
      </c>
      <c r="D71" s="5">
        <f t="shared" si="3"/>
        <v>1427640.0306583904</v>
      </c>
      <c r="E71" s="5">
        <f>E70*(1+$C$3)+F71</f>
        <v>1579828.7082449303</v>
      </c>
      <c r="F71" s="5">
        <f t="shared" si="4"/>
        <v>12498.210767847668</v>
      </c>
      <c r="G71" s="5">
        <f t="shared" si="2"/>
        <v>1792059.1577083233</v>
      </c>
      <c r="H71" s="5">
        <f t="shared" si="0"/>
        <v>834279.41839216405</v>
      </c>
      <c r="I71" s="9">
        <f t="shared" si="1"/>
        <v>364419.12704993295</v>
      </c>
    </row>
    <row r="72" spans="1:9" x14ac:dyDescent="0.25">
      <c r="A72">
        <v>96</v>
      </c>
      <c r="B72">
        <v>65</v>
      </c>
      <c r="C72" s="5">
        <f>C71*(1+$C$3)^$B$8</f>
        <v>849458.53428013052</v>
      </c>
      <c r="D72" s="5">
        <f t="shared" si="3"/>
        <v>1550851.2331110616</v>
      </c>
      <c r="E72" s="5">
        <f>E71*(1+$C$3)+F72</f>
        <v>1718838.197780051</v>
      </c>
      <c r="F72" s="5">
        <f t="shared" si="4"/>
        <v>12623.192875526145</v>
      </c>
      <c r="G72" s="5">
        <f t="shared" si="2"/>
        <v>1942923.8903249893</v>
      </c>
      <c r="H72" s="5">
        <f t="shared" si="0"/>
        <v>901021.77186353726</v>
      </c>
      <c r="I72" s="9">
        <f t="shared" si="1"/>
        <v>392072.65721392771</v>
      </c>
    </row>
    <row r="73" spans="1:9" x14ac:dyDescent="0.25">
      <c r="A73">
        <v>97</v>
      </c>
      <c r="B73">
        <v>66</v>
      </c>
      <c r="C73" s="5">
        <f>C72*(1+$C$3)^$B$8</f>
        <v>917415.21702254098</v>
      </c>
      <c r="D73" s="5">
        <f t="shared" si="3"/>
        <v>1683919.3317599467</v>
      </c>
      <c r="E73" s="5">
        <f>E72*(1+$C$3)+F73</f>
        <v>1869094.6784067366</v>
      </c>
      <c r="F73" s="5">
        <f t="shared" si="4"/>
        <v>12749.424804281407</v>
      </c>
      <c r="G73" s="5">
        <f t="shared" si="2"/>
        <v>2105857.8015509886</v>
      </c>
      <c r="H73" s="5">
        <f t="shared" ref="H73:H89" si="5">H72*(1+$C$3)</f>
        <v>973103.5136126203</v>
      </c>
      <c r="I73" s="9">
        <f t="shared" si="1"/>
        <v>421938.46979104192</v>
      </c>
    </row>
    <row r="74" spans="1:9" x14ac:dyDescent="0.25">
      <c r="A74">
        <v>98</v>
      </c>
      <c r="B74">
        <v>67</v>
      </c>
      <c r="C74" s="5">
        <f>C73*(1+$C$3)^$B$8</f>
        <v>990808.43438434438</v>
      </c>
      <c r="D74" s="5">
        <f t="shared" si="3"/>
        <v>1827632.8783007425</v>
      </c>
      <c r="E74" s="5">
        <f>E73*(1+$C$3)+F74</f>
        <v>2031499.1717315998</v>
      </c>
      <c r="F74" s="5">
        <f t="shared" si="4"/>
        <v>12876.919052324221</v>
      </c>
      <c r="G74" s="5">
        <f t="shared" si="2"/>
        <v>2281826.4256750676</v>
      </c>
      <c r="H74" s="5">
        <f t="shared" si="5"/>
        <v>1050951.79470163</v>
      </c>
      <c r="I74" s="9">
        <f t="shared" si="1"/>
        <v>454193.54737432511</v>
      </c>
    </row>
    <row r="75" spans="1:9" x14ac:dyDescent="0.25">
      <c r="A75">
        <v>99</v>
      </c>
      <c r="B75">
        <v>68</v>
      </c>
      <c r="C75" s="5">
        <f>C74*(1+$C$3)^$B$8</f>
        <v>1070073.109135092</v>
      </c>
      <c r="D75" s="5">
        <f t="shared" si="3"/>
        <v>1982843.5085648021</v>
      </c>
      <c r="E75" s="5">
        <f>E74*(1+$C$3)+F75</f>
        <v>2207024.7937129755</v>
      </c>
      <c r="F75" s="5">
        <f t="shared" si="4"/>
        <v>13005.688242847464</v>
      </c>
      <c r="G75" s="5">
        <f t="shared" si="2"/>
        <v>2471872.5397290732</v>
      </c>
      <c r="H75" s="5">
        <f t="shared" si="5"/>
        <v>1135027.9382777605</v>
      </c>
      <c r="I75" s="9">
        <f t="shared" si="1"/>
        <v>489029.03116427106</v>
      </c>
    </row>
    <row r="76" spans="1:9" x14ac:dyDescent="0.25">
      <c r="A76">
        <v>100</v>
      </c>
      <c r="B76">
        <v>69</v>
      </c>
      <c r="C76" s="5">
        <f>C75*(1+$C$3)^$B$8</f>
        <v>1155678.9578658994</v>
      </c>
      <c r="D76" s="5">
        <f t="shared" si="3"/>
        <v>2150470.9892499866</v>
      </c>
      <c r="E76" s="5">
        <f>E75*(1+$C$3)+F76</f>
        <v>2396722.5223352895</v>
      </c>
      <c r="F76" s="5">
        <f t="shared" si="4"/>
        <v>13135.745125275938</v>
      </c>
      <c r="G76" s="5">
        <f t="shared" si="2"/>
        <v>2677122.3429073994</v>
      </c>
      <c r="H76" s="5">
        <f t="shared" si="5"/>
        <v>1225830.1733399814</v>
      </c>
      <c r="I76" s="9">
        <f t="shared" si="1"/>
        <v>526651.35365741281</v>
      </c>
    </row>
    <row r="77" spans="1:9" x14ac:dyDescent="0.25">
      <c r="A77">
        <v>101</v>
      </c>
      <c r="B77">
        <v>70</v>
      </c>
      <c r="C77" s="5">
        <f>C76*(1+$C$3)^$B$8</f>
        <v>1248133.2744951714</v>
      </c>
      <c r="D77" s="5">
        <f t="shared" si="3"/>
        <v>2331508.6683899858</v>
      </c>
      <c r="E77" s="5">
        <f>E76*(1+$C$3)+F77</f>
        <v>2601727.4266986414</v>
      </c>
      <c r="F77" s="5">
        <f t="shared" si="4"/>
        <v>13267.102576528698</v>
      </c>
      <c r="G77" s="5">
        <f t="shared" si="2"/>
        <v>2898792.1303399918</v>
      </c>
      <c r="H77" s="5">
        <f t="shared" si="5"/>
        <v>1323896.58720718</v>
      </c>
      <c r="I77" s="9">
        <f t="shared" si="1"/>
        <v>567283.46195000596</v>
      </c>
    </row>
    <row r="78" spans="1:9" x14ac:dyDescent="0.25">
      <c r="A78">
        <v>102</v>
      </c>
      <c r="B78">
        <v>71</v>
      </c>
      <c r="C78" s="5">
        <f>C77*(1+$C$3)^$B$8</f>
        <v>1347983.9364547853</v>
      </c>
      <c r="D78" s="5">
        <f t="shared" si="3"/>
        <v>2527029.3618611847</v>
      </c>
      <c r="E78" s="5">
        <f>E77*(1+$C$3)+F78</f>
        <v>2823265.3944368265</v>
      </c>
      <c r="F78" s="5">
        <f t="shared" si="4"/>
        <v>13399.773602293984</v>
      </c>
      <c r="G78" s="5">
        <f t="shared" si="2"/>
        <v>3138195.5007671914</v>
      </c>
      <c r="H78" s="5">
        <f t="shared" si="5"/>
        <v>1429808.3141837544</v>
      </c>
      <c r="I78" s="9">
        <f t="shared" si="1"/>
        <v>611166.1389060067</v>
      </c>
    </row>
    <row r="79" spans="1:9" x14ac:dyDescent="0.25">
      <c r="A79">
        <v>103</v>
      </c>
      <c r="B79">
        <v>72</v>
      </c>
      <c r="C79" s="5">
        <f>C78*(1+$C$3)^$B$8</f>
        <v>1455822.6513711682</v>
      </c>
      <c r="D79" s="5">
        <f t="shared" si="3"/>
        <v>2738191.7108100797</v>
      </c>
      <c r="E79" s="5">
        <f>E78*(1+$C$3)+F79</f>
        <v>3062660.3973300899</v>
      </c>
      <c r="F79" s="5">
        <f t="shared" si="4"/>
        <v>13533.771338316925</v>
      </c>
      <c r="G79" s="5">
        <f t="shared" si="2"/>
        <v>3396751.1408285671</v>
      </c>
      <c r="H79" s="5">
        <f t="shared" si="5"/>
        <v>1544192.9793184549</v>
      </c>
      <c r="I79" s="9">
        <f t="shared" si="1"/>
        <v>658559.43001848739</v>
      </c>
    </row>
    <row r="80" spans="1:9" x14ac:dyDescent="0.25">
      <c r="A80">
        <v>104</v>
      </c>
      <c r="B80">
        <v>73</v>
      </c>
      <c r="C80" s="5">
        <f>C79*(1+$C$3)^$B$8</f>
        <v>1572288.4634808619</v>
      </c>
      <c r="D80" s="5">
        <f t="shared" si="3"/>
        <v>2966247.0476748864</v>
      </c>
      <c r="E80" s="5">
        <f>E79*(1+$C$3)+F80</f>
        <v>3321342.3381681978</v>
      </c>
      <c r="F80" s="5">
        <f t="shared" si="4"/>
        <v>13669.109051700094</v>
      </c>
      <c r="G80" s="5">
        <f t="shared" si="2"/>
        <v>3675991.2320948527</v>
      </c>
      <c r="H80" s="5">
        <f t="shared" si="5"/>
        <v>1667728.4176639314</v>
      </c>
      <c r="I80" s="9">
        <f t="shared" si="1"/>
        <v>709744.1844199663</v>
      </c>
    </row>
    <row r="81" spans="1:9" x14ac:dyDescent="0.25">
      <c r="A81">
        <v>105</v>
      </c>
      <c r="B81">
        <v>74</v>
      </c>
      <c r="C81" s="5">
        <f>C80*(1+$C$3)^$B$8</f>
        <v>1698071.540559331</v>
      </c>
      <c r="D81" s="5">
        <f t="shared" si="3"/>
        <v>3212546.8114888775</v>
      </c>
      <c r="E81" s="5">
        <f>E80*(1+$C$3)+F81</f>
        <v>3600855.5253638709</v>
      </c>
      <c r="F81" s="5">
        <f t="shared" si="4"/>
        <v>13805.800142217095</v>
      </c>
      <c r="G81" s="5">
        <f t="shared" si="2"/>
        <v>3977570.5306624412</v>
      </c>
      <c r="H81" s="5">
        <f t="shared" si="5"/>
        <v>1801146.6910770461</v>
      </c>
      <c r="I81" s="9">
        <f t="shared" si="1"/>
        <v>765023.71917356364</v>
      </c>
    </row>
    <row r="82" spans="1:9" x14ac:dyDescent="0.25">
      <c r="A82">
        <v>106</v>
      </c>
      <c r="B82">
        <v>75</v>
      </c>
      <c r="C82" s="5">
        <f>C81*(1+$C$3)^$B$8</f>
        <v>1833917.2638040776</v>
      </c>
      <c r="D82" s="5">
        <f t="shared" si="3"/>
        <v>3478550.5564079881</v>
      </c>
      <c r="E82" s="5">
        <f>E81*(1+$C$3)+F82</f>
        <v>3902867.8255366203</v>
      </c>
      <c r="F82" s="5">
        <f t="shared" si="4"/>
        <v>13943.858143639265</v>
      </c>
      <c r="G82" s="5">
        <f t="shared" si="2"/>
        <v>4303276.1731154369</v>
      </c>
      <c r="H82" s="5">
        <f t="shared" si="5"/>
        <v>1945238.42636321</v>
      </c>
      <c r="I82" s="9">
        <f t="shared" si="1"/>
        <v>824725.61670744885</v>
      </c>
    </row>
    <row r="83" spans="1:9" x14ac:dyDescent="0.25">
      <c r="A83">
        <v>107</v>
      </c>
      <c r="B83">
        <v>76</v>
      </c>
      <c r="C83" s="5">
        <f>C82*(1+$C$3)^$B$8</f>
        <v>1980630.644908404</v>
      </c>
      <c r="D83" s="5">
        <f t="shared" si="3"/>
        <v>3765834.6009206274</v>
      </c>
      <c r="E83" s="5">
        <f>E82*(1+$C$3)+F83</f>
        <v>4229180.5483046258</v>
      </c>
      <c r="F83" s="5">
        <f t="shared" si="4"/>
        <v>14083.296725075657</v>
      </c>
      <c r="G83" s="5">
        <f t="shared" si="2"/>
        <v>4655038.2669646721</v>
      </c>
      <c r="H83" s="5">
        <f t="shared" si="5"/>
        <v>2100857.5004722667</v>
      </c>
      <c r="I83" s="9">
        <f t="shared" si="1"/>
        <v>889203.66604404477</v>
      </c>
    </row>
    <row r="84" spans="1:9" x14ac:dyDescent="0.25">
      <c r="A84">
        <v>108</v>
      </c>
      <c r="B84">
        <v>77</v>
      </c>
      <c r="C84" s="5">
        <f>C83*(1+$C$3)^$B$8</f>
        <v>2139081.0965010766</v>
      </c>
      <c r="D84" s="5">
        <f t="shared" si="3"/>
        <v>4076101.3689942779</v>
      </c>
      <c r="E84" s="5">
        <f>E83*(1+$C$3)+F84</f>
        <v>4581739.1218613228</v>
      </c>
      <c r="F84" s="5">
        <f t="shared" si="4"/>
        <v>14224.129692326414</v>
      </c>
      <c r="G84" s="5">
        <f t="shared" si="2"/>
        <v>5034941.3283218462</v>
      </c>
      <c r="H84" s="5">
        <f t="shared" si="5"/>
        <v>2268926.1005100482</v>
      </c>
      <c r="I84" s="9">
        <f t="shared" si="1"/>
        <v>958839.9593275683</v>
      </c>
    </row>
    <row r="85" spans="1:9" x14ac:dyDescent="0.25">
      <c r="A85">
        <v>109</v>
      </c>
      <c r="B85">
        <v>78</v>
      </c>
      <c r="C85" s="5">
        <f>C84*(1+$C$3)^$B$8</f>
        <v>2310207.5842211628</v>
      </c>
      <c r="D85" s="5">
        <f t="shared" si="3"/>
        <v>4411189.4785138201</v>
      </c>
      <c r="E85" s="5">
        <f>E84*(1+$C$3)+F85</f>
        <v>4962644.6225994788</v>
      </c>
      <c r="F85" s="5">
        <f t="shared" si="4"/>
        <v>14366.370989249679</v>
      </c>
      <c r="G85" s="5">
        <f t="shared" si="2"/>
        <v>5445236.6345875943</v>
      </c>
      <c r="H85" s="5">
        <f t="shared" si="5"/>
        <v>2450440.1885508522</v>
      </c>
      <c r="I85" s="9">
        <f t="shared" si="1"/>
        <v>1034047.1560737742</v>
      </c>
    </row>
    <row r="86" spans="1:9" x14ac:dyDescent="0.25">
      <c r="A86">
        <v>110</v>
      </c>
      <c r="B86">
        <v>79</v>
      </c>
      <c r="C86" s="5">
        <f>C85*(1+$C$3)^$B$8</f>
        <v>2495024.1909588561</v>
      </c>
      <c r="D86" s="5">
        <f t="shared" si="3"/>
        <v>4773084.6367949257</v>
      </c>
      <c r="E86" s="5">
        <f>E85*(1+$C$3)+F86</f>
        <v>5374166.2271065796</v>
      </c>
      <c r="F86" s="5">
        <f t="shared" si="4"/>
        <v>14510.034699142176</v>
      </c>
      <c r="G86" s="5">
        <f t="shared" si="2"/>
        <v>5888355.5653546024</v>
      </c>
      <c r="H86" s="5">
        <f t="shared" si="5"/>
        <v>2646475.4036349207</v>
      </c>
      <c r="I86" s="9">
        <f t="shared" si="1"/>
        <v>1115270.9285596767</v>
      </c>
    </row>
    <row r="87" spans="1:9" x14ac:dyDescent="0.25">
      <c r="A87">
        <v>111</v>
      </c>
      <c r="B87">
        <v>80</v>
      </c>
      <c r="C87" s="5">
        <f>C86*(1+$C$3)^$B$8</f>
        <v>2694626.1262355647</v>
      </c>
      <c r="D87" s="5">
        <f t="shared" si="3"/>
        <v>5163931.4077385198</v>
      </c>
      <c r="E87" s="5">
        <f>E86*(1+$C$3)+F87</f>
        <v>5818754.6603212403</v>
      </c>
      <c r="F87" s="5">
        <f t="shared" si="4"/>
        <v>14655.135046133597</v>
      </c>
      <c r="G87" s="5">
        <f t="shared" si="2"/>
        <v>6366924.0105829714</v>
      </c>
      <c r="H87" s="5">
        <f t="shared" si="5"/>
        <v>2858193.4359257147</v>
      </c>
      <c r="I87" s="9">
        <f t="shared" si="1"/>
        <v>1202992.6028444516</v>
      </c>
    </row>
    <row r="88" spans="1:9" x14ac:dyDescent="0.25">
      <c r="A88">
        <v>112</v>
      </c>
      <c r="B88">
        <v>81</v>
      </c>
      <c r="C88" s="5">
        <f>C87*(1+$C$3)^$B$8</f>
        <v>2910196.21633441</v>
      </c>
      <c r="D88" s="5">
        <f t="shared" si="3"/>
        <v>5586045.9203576017</v>
      </c>
      <c r="E88" s="5">
        <f>E87*(1+$C$3)+F88</f>
        <v>6299056.7195435353</v>
      </c>
      <c r="F88" s="5">
        <f t="shared" si="4"/>
        <v>14801.686396594932</v>
      </c>
      <c r="G88" s="5">
        <f t="shared" si="2"/>
        <v>6883777.9314296097</v>
      </c>
      <c r="H88" s="5">
        <f t="shared" si="5"/>
        <v>3086848.910799772</v>
      </c>
      <c r="I88" s="9">
        <f t="shared" si="1"/>
        <v>1297732.0110720079</v>
      </c>
    </row>
    <row r="89" spans="1:9" x14ac:dyDescent="0.25">
      <c r="A89">
        <v>113</v>
      </c>
      <c r="B89">
        <v>82</v>
      </c>
      <c r="C89" s="5">
        <f>C88*(1+$C$3)^$B$8</f>
        <v>3143011.9136411631</v>
      </c>
      <c r="D89" s="5">
        <f t="shared" si="3"/>
        <v>6041929.5939862104</v>
      </c>
      <c r="E89" s="5">
        <f>E88*(1+$C$3)+F89</f>
        <v>6817930.960367579</v>
      </c>
      <c r="F89" s="5">
        <f t="shared" si="4"/>
        <v>14949.703260560882</v>
      </c>
      <c r="G89" s="5">
        <f t="shared" si="2"/>
        <v>7441980.1659439793</v>
      </c>
      <c r="H89" s="5">
        <f t="shared" si="5"/>
        <v>3333796.8236637539</v>
      </c>
      <c r="I89" s="9">
        <f t="shared" si="1"/>
        <v>1400050.5719577689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FERS Refund vs Pension</vt:lpstr>
      <vt:lpstr>Crossover Points</vt:lpstr>
    </vt:vector>
  </TitlesOfParts>
  <Company>United States Patent and Trademark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Christopher M.</dc:creator>
  <cp:lastModifiedBy>Adams, Christopher M.</cp:lastModifiedBy>
  <dcterms:created xsi:type="dcterms:W3CDTF">2018-09-15T16:46:12Z</dcterms:created>
  <dcterms:modified xsi:type="dcterms:W3CDTF">2018-09-15T17:52:06Z</dcterms:modified>
</cp:coreProperties>
</file>